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1Website\Documents\Analyses\"/>
    </mc:Choice>
  </mc:AlternateContent>
  <bookViews>
    <workbookView xWindow="285" yWindow="30" windowWidth="13260" windowHeight="7620"/>
  </bookViews>
  <sheets>
    <sheet name="NOTES" sheetId="4" r:id="rId1"/>
    <sheet name="Retail Building" sheetId="3" r:id="rId2"/>
    <sheet name="Office Building" sheetId="1" r:id="rId3"/>
  </sheets>
  <externalReferences>
    <externalReference r:id="rId4"/>
  </externalReferences>
  <definedNames>
    <definedName name="Code" hidden="1">#REF!</definedName>
    <definedName name="data1" hidden="1">#REF!</definedName>
    <definedName name="data2" hidden="1">#REF!</definedName>
    <definedName name="data3" hidden="1">#REF!</definedName>
    <definedName name="Discount" hidden="1">#REF!</definedName>
    <definedName name="display_area_2" hidden="1">#REF!</definedName>
    <definedName name="FCode" hidden="1">#REF!</definedName>
    <definedName name="HiddenRows" hidden="1">#REF!</definedName>
    <definedName name="OrderTable" hidden="1">#REF!</definedName>
    <definedName name="ProdForm" hidden="1">#REF!</definedName>
    <definedName name="Product" hidden="1">#REF!</definedName>
    <definedName name="RCArea" hidden="1">#REF!</definedName>
    <definedName name="SpecialPrice" hidden="1">#REF!</definedName>
    <definedName name="tbl_ProdInfo" hidden="1">#REF!</definedName>
  </definedNames>
  <calcPr calcId="152511"/>
</workbook>
</file>

<file path=xl/calcChain.xml><?xml version="1.0" encoding="utf-8"?>
<calcChain xmlns="http://schemas.openxmlformats.org/spreadsheetml/2006/main">
  <c r="F59" i="3" l="1"/>
  <c r="F57" i="3"/>
  <c r="F55" i="3"/>
  <c r="F54" i="3"/>
  <c r="F53" i="3"/>
  <c r="F52" i="3"/>
  <c r="F51" i="3"/>
  <c r="F50" i="3"/>
  <c r="F49" i="3"/>
  <c r="F48" i="3"/>
  <c r="F47" i="3"/>
  <c r="F46" i="3"/>
  <c r="F45" i="3"/>
  <c r="F44" i="3"/>
  <c r="F43" i="3"/>
  <c r="G72" i="3"/>
  <c r="H72" i="3" s="1"/>
  <c r="I72" i="3" s="1"/>
  <c r="J72" i="3" s="1"/>
  <c r="K72" i="3" s="1"/>
  <c r="L72" i="3" s="1"/>
  <c r="M72" i="3" s="1"/>
  <c r="N72" i="3" s="1"/>
  <c r="O72" i="3" s="1"/>
  <c r="P72" i="3" s="1"/>
  <c r="Q72" i="3" s="1"/>
  <c r="R72" i="3" s="1"/>
  <c r="S72" i="3" s="1"/>
  <c r="T72" i="3" s="1"/>
  <c r="U72" i="3" s="1"/>
  <c r="V72" i="3" s="1"/>
  <c r="W72" i="3" s="1"/>
  <c r="X72" i="3" s="1"/>
  <c r="Y72" i="3" s="1"/>
  <c r="Z72" i="3" s="1"/>
  <c r="AA72" i="3" s="1"/>
  <c r="AB72" i="3" s="1"/>
  <c r="AC72" i="3" s="1"/>
  <c r="AD72" i="3" s="1"/>
  <c r="AE72" i="3" s="1"/>
  <c r="AF72" i="3" s="1"/>
  <c r="E56" i="3"/>
  <c r="G67" i="3" s="1"/>
  <c r="H67" i="3" s="1"/>
  <c r="I67" i="3" s="1"/>
  <c r="J67" i="3" s="1"/>
  <c r="K67" i="3" s="1"/>
  <c r="L67" i="3" s="1"/>
  <c r="M67" i="3" s="1"/>
  <c r="N67" i="3" s="1"/>
  <c r="O67" i="3" s="1"/>
  <c r="P67" i="3" s="1"/>
  <c r="Q67" i="3" s="1"/>
  <c r="R67" i="3" s="1"/>
  <c r="S67" i="3" s="1"/>
  <c r="T67" i="3" s="1"/>
  <c r="U67" i="3" s="1"/>
  <c r="V67" i="3" s="1"/>
  <c r="W67" i="3" s="1"/>
  <c r="X67" i="3" s="1"/>
  <c r="Y67" i="3" s="1"/>
  <c r="Z67" i="3" s="1"/>
  <c r="AA67" i="3" s="1"/>
  <c r="AB67" i="3" s="1"/>
  <c r="AC67" i="3" s="1"/>
  <c r="AD67" i="3" s="1"/>
  <c r="AE67" i="3" s="1"/>
  <c r="AF67" i="3" s="1"/>
  <c r="F208" i="3"/>
  <c r="G208" i="3" s="1"/>
  <c r="H208" i="3" s="1"/>
  <c r="I208" i="3" s="1"/>
  <c r="J208" i="3" s="1"/>
  <c r="K208" i="3" s="1"/>
  <c r="L208" i="3" s="1"/>
  <c r="M208" i="3" s="1"/>
  <c r="N208" i="3" s="1"/>
  <c r="O208" i="3" s="1"/>
  <c r="P208" i="3" s="1"/>
  <c r="Q208" i="3" s="1"/>
  <c r="R208" i="3" s="1"/>
  <c r="S208" i="3" s="1"/>
  <c r="T208" i="3" s="1"/>
  <c r="U208" i="3" s="1"/>
  <c r="V208" i="3" s="1"/>
  <c r="W208" i="3" s="1"/>
  <c r="X208" i="3" s="1"/>
  <c r="Y208" i="3" s="1"/>
  <c r="Z208" i="3" s="1"/>
  <c r="AA208" i="3" s="1"/>
  <c r="AB208" i="3" s="1"/>
  <c r="AC208" i="3" s="1"/>
  <c r="E203" i="3"/>
  <c r="J200" i="3"/>
  <c r="K200" i="3" s="1"/>
  <c r="L200" i="3" s="1"/>
  <c r="M200" i="3" s="1"/>
  <c r="N200" i="3" s="1"/>
  <c r="O200" i="3" s="1"/>
  <c r="P200" i="3" s="1"/>
  <c r="Q200" i="3" s="1"/>
  <c r="R200" i="3" s="1"/>
  <c r="S200" i="3" s="1"/>
  <c r="T200" i="3" s="1"/>
  <c r="U200" i="3" s="1"/>
  <c r="V200" i="3" s="1"/>
  <c r="W200" i="3" s="1"/>
  <c r="X200" i="3" s="1"/>
  <c r="Y200" i="3" s="1"/>
  <c r="Z200" i="3" s="1"/>
  <c r="AA200" i="3" s="1"/>
  <c r="AB200" i="3" s="1"/>
  <c r="AC200" i="3" s="1"/>
  <c r="AD200" i="3" s="1"/>
  <c r="AE200" i="3" s="1"/>
  <c r="AF200" i="3" s="1"/>
  <c r="AG200" i="3" s="1"/>
  <c r="AH200" i="3" s="1"/>
  <c r="AR186" i="3"/>
  <c r="AR187" i="3" s="1"/>
  <c r="AR188" i="3" s="1"/>
  <c r="AR189" i="3" s="1"/>
  <c r="AR190" i="3" s="1"/>
  <c r="AR191" i="3" s="1"/>
  <c r="AR192" i="3" s="1"/>
  <c r="AR193" i="3" s="1"/>
  <c r="AR194" i="3" s="1"/>
  <c r="AR195" i="3" s="1"/>
  <c r="AR196" i="3" s="1"/>
  <c r="AR197" i="3" s="1"/>
  <c r="AR198" i="3" s="1"/>
  <c r="AR199" i="3" s="1"/>
  <c r="AR200" i="3" s="1"/>
  <c r="AR201" i="3" s="1"/>
  <c r="AR202" i="3" s="1"/>
  <c r="AR203" i="3" s="1"/>
  <c r="AR204" i="3" s="1"/>
  <c r="AR205" i="3" s="1"/>
  <c r="AR206" i="3" s="1"/>
  <c r="AR207" i="3" s="1"/>
  <c r="AR208" i="3" s="1"/>
  <c r="AR209" i="3" s="1"/>
  <c r="C174" i="3"/>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J171" i="3"/>
  <c r="K171" i="3" s="1"/>
  <c r="L171" i="3" s="1"/>
  <c r="M171" i="3" s="1"/>
  <c r="N171" i="3" s="1"/>
  <c r="O171" i="3" s="1"/>
  <c r="P171" i="3" s="1"/>
  <c r="Q171" i="3" s="1"/>
  <c r="R171" i="3" s="1"/>
  <c r="S171" i="3" s="1"/>
  <c r="T171" i="3" s="1"/>
  <c r="U171" i="3" s="1"/>
  <c r="V171" i="3" s="1"/>
  <c r="W171" i="3" s="1"/>
  <c r="X171" i="3" s="1"/>
  <c r="Y171" i="3" s="1"/>
  <c r="Z171" i="3" s="1"/>
  <c r="AA171" i="3" s="1"/>
  <c r="AB171" i="3" s="1"/>
  <c r="AC171" i="3" s="1"/>
  <c r="AD171" i="3" s="1"/>
  <c r="AE171" i="3" s="1"/>
  <c r="AF171" i="3" s="1"/>
  <c r="AG171" i="3" s="1"/>
  <c r="AH171" i="3" s="1"/>
  <c r="E169" i="3"/>
  <c r="D159" i="3"/>
  <c r="AE156" i="3"/>
  <c r="AD156" i="3"/>
  <c r="AC156" i="3"/>
  <c r="AB156" i="3"/>
  <c r="AA156" i="3"/>
  <c r="Z156" i="3"/>
  <c r="Y156" i="3"/>
  <c r="X156" i="3"/>
  <c r="W156" i="3"/>
  <c r="V156" i="3"/>
  <c r="U156" i="3"/>
  <c r="T156" i="3"/>
  <c r="S156" i="3"/>
  <c r="R156" i="3"/>
  <c r="Q156" i="3"/>
  <c r="P156" i="3"/>
  <c r="O156" i="3"/>
  <c r="N156" i="3"/>
  <c r="M156" i="3"/>
  <c r="L156" i="3"/>
  <c r="K156" i="3"/>
  <c r="J156" i="3"/>
  <c r="I156" i="3"/>
  <c r="H156" i="3"/>
  <c r="G156" i="3"/>
  <c r="AE149" i="3"/>
  <c r="D145" i="3"/>
  <c r="AE136" i="3"/>
  <c r="AD136" i="3"/>
  <c r="AC136" i="3"/>
  <c r="AB136" i="3"/>
  <c r="AA136" i="3"/>
  <c r="Z136" i="3"/>
  <c r="Y136" i="3"/>
  <c r="X136" i="3"/>
  <c r="W136" i="3"/>
  <c r="V136" i="3"/>
  <c r="U136" i="3"/>
  <c r="T136" i="3"/>
  <c r="S136" i="3"/>
  <c r="R136" i="3"/>
  <c r="Q136" i="3"/>
  <c r="P136" i="3"/>
  <c r="O136" i="3"/>
  <c r="N136" i="3"/>
  <c r="M136" i="3"/>
  <c r="L136" i="3"/>
  <c r="K136" i="3"/>
  <c r="J136" i="3"/>
  <c r="I136" i="3"/>
  <c r="H136" i="3"/>
  <c r="G136" i="3"/>
  <c r="G133" i="3"/>
  <c r="H133" i="3" s="1"/>
  <c r="I133" i="3" s="1"/>
  <c r="J133" i="3" s="1"/>
  <c r="K133" i="3" s="1"/>
  <c r="L133" i="3" s="1"/>
  <c r="M133" i="3" s="1"/>
  <c r="N133" i="3" s="1"/>
  <c r="O133" i="3" s="1"/>
  <c r="P133" i="3" s="1"/>
  <c r="Q133" i="3" s="1"/>
  <c r="R133" i="3" s="1"/>
  <c r="S133" i="3" s="1"/>
  <c r="T133" i="3" s="1"/>
  <c r="U133" i="3" s="1"/>
  <c r="V133" i="3" s="1"/>
  <c r="W133" i="3" s="1"/>
  <c r="X133" i="3" s="1"/>
  <c r="Y133" i="3" s="1"/>
  <c r="Z133" i="3" s="1"/>
  <c r="AA133" i="3" s="1"/>
  <c r="AB133" i="3" s="1"/>
  <c r="AC133" i="3" s="1"/>
  <c r="AD133" i="3" s="1"/>
  <c r="AE133" i="3" s="1"/>
  <c r="H121" i="3"/>
  <c r="I121" i="3" s="1"/>
  <c r="J121" i="3" s="1"/>
  <c r="K121" i="3" s="1"/>
  <c r="L121" i="3" s="1"/>
  <c r="M121" i="3" s="1"/>
  <c r="N121" i="3" s="1"/>
  <c r="O121" i="3" s="1"/>
  <c r="P121" i="3" s="1"/>
  <c r="Q121" i="3" s="1"/>
  <c r="R121" i="3" s="1"/>
  <c r="S121" i="3" s="1"/>
  <c r="T121" i="3" s="1"/>
  <c r="U121" i="3" s="1"/>
  <c r="V121" i="3" s="1"/>
  <c r="W121" i="3" s="1"/>
  <c r="X121" i="3" s="1"/>
  <c r="Y121" i="3" s="1"/>
  <c r="Z121" i="3" s="1"/>
  <c r="AA121" i="3" s="1"/>
  <c r="AB121" i="3" s="1"/>
  <c r="AC121" i="3" s="1"/>
  <c r="AD121" i="3" s="1"/>
  <c r="AE121" i="3" s="1"/>
  <c r="D116" i="3"/>
  <c r="D114" i="3"/>
  <c r="E104" i="3"/>
  <c r="E102" i="3"/>
  <c r="E101" i="3"/>
  <c r="E100" i="3"/>
  <c r="E99" i="3"/>
  <c r="AH92" i="3"/>
  <c r="F92" i="3"/>
  <c r="F91" i="3"/>
  <c r="F90" i="3"/>
  <c r="F89" i="3"/>
  <c r="D80" i="3"/>
  <c r="D79" i="3"/>
  <c r="G64" i="3"/>
  <c r="H64" i="3" s="1"/>
  <c r="I64" i="3" s="1"/>
  <c r="J64" i="3" s="1"/>
  <c r="K64" i="3" s="1"/>
  <c r="L64" i="3" s="1"/>
  <c r="M64" i="3" s="1"/>
  <c r="N64" i="3" s="1"/>
  <c r="O64" i="3" s="1"/>
  <c r="P64" i="3" s="1"/>
  <c r="Q64" i="3" s="1"/>
  <c r="R64" i="3" s="1"/>
  <c r="S64" i="3" s="1"/>
  <c r="T64" i="3" s="1"/>
  <c r="U64" i="3" s="1"/>
  <c r="V64" i="3" s="1"/>
  <c r="W64" i="3" s="1"/>
  <c r="X64" i="3" s="1"/>
  <c r="Y64" i="3" s="1"/>
  <c r="Z64" i="3" s="1"/>
  <c r="AA64" i="3" s="1"/>
  <c r="AB64" i="3" s="1"/>
  <c r="AC64" i="3" s="1"/>
  <c r="AD64" i="3" s="1"/>
  <c r="AE64" i="3" s="1"/>
  <c r="AF64" i="3" s="1"/>
  <c r="F63" i="3"/>
  <c r="G63" i="3" s="1"/>
  <c r="F41" i="3" s="1"/>
  <c r="N30" i="3"/>
  <c r="E38" i="3"/>
  <c r="G37" i="3"/>
  <c r="H37" i="3" s="1"/>
  <c r="G36" i="3"/>
  <c r="H36" i="3" s="1"/>
  <c r="G35" i="3"/>
  <c r="H35" i="3" s="1"/>
  <c r="G34" i="3"/>
  <c r="H34" i="3" s="1"/>
  <c r="G33" i="3"/>
  <c r="H33" i="3" s="1"/>
  <c r="G32" i="3"/>
  <c r="H32" i="3" s="1"/>
  <c r="G31" i="3"/>
  <c r="H31" i="3" s="1"/>
  <c r="B31" i="3"/>
  <c r="B32" i="3" s="1"/>
  <c r="B33" i="3" s="1"/>
  <c r="B34" i="3" s="1"/>
  <c r="B35" i="3" s="1"/>
  <c r="B36" i="3" s="1"/>
  <c r="B37" i="3" s="1"/>
  <c r="G30" i="3"/>
  <c r="H30" i="3" s="1"/>
  <c r="D11" i="3"/>
  <c r="D9" i="3"/>
  <c r="D8" i="3"/>
  <c r="G6" i="3"/>
  <c r="K5" i="3" s="1"/>
  <c r="K8" i="3" s="1"/>
  <c r="I1" i="3"/>
  <c r="F56" i="3" l="1"/>
  <c r="H63" i="3"/>
  <c r="I63" i="3" s="1"/>
  <c r="J63" i="3" s="1"/>
  <c r="K63" i="3" s="1"/>
  <c r="L63" i="3" s="1"/>
  <c r="M63" i="3" s="1"/>
  <c r="N63" i="3" s="1"/>
  <c r="O63" i="3" s="1"/>
  <c r="P63" i="3" s="1"/>
  <c r="Q63" i="3" s="1"/>
  <c r="R63" i="3" s="1"/>
  <c r="S63" i="3" s="1"/>
  <c r="T63" i="3" s="1"/>
  <c r="U63" i="3" s="1"/>
  <c r="V63" i="3" s="1"/>
  <c r="F27" i="3"/>
  <c r="AD80" i="3"/>
  <c r="H39" i="3"/>
  <c r="AD114" i="3"/>
  <c r="AB114" i="3"/>
  <c r="Z114" i="3"/>
  <c r="X114" i="3"/>
  <c r="V114" i="3"/>
  <c r="T114" i="3"/>
  <c r="R114" i="3"/>
  <c r="P114" i="3"/>
  <c r="N114" i="3"/>
  <c r="L114" i="3"/>
  <c r="J114" i="3"/>
  <c r="H114" i="3"/>
  <c r="D12" i="3"/>
  <c r="G39" i="3"/>
  <c r="J80" i="3"/>
  <c r="N80" i="3"/>
  <c r="R80" i="3"/>
  <c r="V80" i="3"/>
  <c r="Z80" i="3"/>
  <c r="G114" i="3"/>
  <c r="K114" i="3"/>
  <c r="O114" i="3"/>
  <c r="S114" i="3"/>
  <c r="W114" i="3"/>
  <c r="AA114" i="3"/>
  <c r="AE114" i="3"/>
  <c r="E201" i="3"/>
  <c r="G7" i="3"/>
  <c r="G27" i="3"/>
  <c r="AE80" i="3"/>
  <c r="AC80" i="3"/>
  <c r="AA80" i="3"/>
  <c r="Y80" i="3"/>
  <c r="W80" i="3"/>
  <c r="U80" i="3"/>
  <c r="S80" i="3"/>
  <c r="Q80" i="3"/>
  <c r="O80" i="3"/>
  <c r="M80" i="3"/>
  <c r="K80" i="3"/>
  <c r="I80" i="3"/>
  <c r="G80" i="3"/>
  <c r="H79" i="3"/>
  <c r="G79" i="3"/>
  <c r="H80" i="3"/>
  <c r="L80" i="3"/>
  <c r="P80" i="3"/>
  <c r="T80" i="3"/>
  <c r="X80" i="3"/>
  <c r="AB80" i="3"/>
  <c r="AF80" i="3"/>
  <c r="I114" i="3"/>
  <c r="M114" i="3"/>
  <c r="Q114" i="3"/>
  <c r="U114" i="3"/>
  <c r="Y114" i="3"/>
  <c r="AC114" i="3"/>
  <c r="I31" i="3" l="1"/>
  <c r="E58" i="3"/>
  <c r="F58" i="3" s="1"/>
  <c r="I33" i="3"/>
  <c r="I37" i="3"/>
  <c r="I35" i="3"/>
  <c r="AS185" i="3"/>
  <c r="AV184" i="3"/>
  <c r="E215" i="3"/>
  <c r="F215" i="3" s="1"/>
  <c r="G215" i="3" s="1"/>
  <c r="H215" i="3" s="1"/>
  <c r="I215" i="3" s="1"/>
  <c r="J215" i="3" s="1"/>
  <c r="K215" i="3" s="1"/>
  <c r="L215" i="3" s="1"/>
  <c r="M215" i="3" s="1"/>
  <c r="N215" i="3" s="1"/>
  <c r="O215" i="3" s="1"/>
  <c r="P215" i="3" s="1"/>
  <c r="Q215" i="3" s="1"/>
  <c r="R215" i="3" s="1"/>
  <c r="S215" i="3" s="1"/>
  <c r="T215" i="3" s="1"/>
  <c r="U215" i="3" s="1"/>
  <c r="V215" i="3" s="1"/>
  <c r="W215" i="3" s="1"/>
  <c r="X215" i="3" s="1"/>
  <c r="Y215" i="3" s="1"/>
  <c r="Z215" i="3" s="1"/>
  <c r="AA215" i="3" s="1"/>
  <c r="AB215" i="3" s="1"/>
  <c r="AC215" i="3" s="1"/>
  <c r="G157" i="3"/>
  <c r="H157" i="3" s="1"/>
  <c r="I157" i="3" s="1"/>
  <c r="J157" i="3" s="1"/>
  <c r="K157" i="3" s="1"/>
  <c r="L157" i="3" s="1"/>
  <c r="M157" i="3" s="1"/>
  <c r="N157" i="3" s="1"/>
  <c r="O157" i="3" s="1"/>
  <c r="P157" i="3" s="1"/>
  <c r="Q157" i="3" s="1"/>
  <c r="R157" i="3" s="1"/>
  <c r="S157" i="3" s="1"/>
  <c r="T157" i="3" s="1"/>
  <c r="U157" i="3" s="1"/>
  <c r="V157" i="3" s="1"/>
  <c r="W157" i="3" s="1"/>
  <c r="X157" i="3" s="1"/>
  <c r="Y157" i="3" s="1"/>
  <c r="Z157" i="3" s="1"/>
  <c r="AA157" i="3" s="1"/>
  <c r="AB157" i="3" s="1"/>
  <c r="AC157" i="3" s="1"/>
  <c r="AD157" i="3" s="1"/>
  <c r="AE157" i="3" s="1"/>
  <c r="W63" i="3"/>
  <c r="X63" i="3" s="1"/>
  <c r="Y63" i="3" s="1"/>
  <c r="Z63" i="3" s="1"/>
  <c r="AA63" i="3" s="1"/>
  <c r="G82" i="3"/>
  <c r="H82" i="3"/>
  <c r="I79" i="3"/>
  <c r="H197" i="3"/>
  <c r="H194" i="3"/>
  <c r="H193" i="3"/>
  <c r="H196" i="3"/>
  <c r="H195" i="3"/>
  <c r="H190" i="3"/>
  <c r="H189" i="3"/>
  <c r="H186" i="3"/>
  <c r="H184" i="3"/>
  <c r="H181" i="3"/>
  <c r="H180" i="3"/>
  <c r="H177" i="3"/>
  <c r="H176" i="3"/>
  <c r="H173" i="3"/>
  <c r="H192" i="3"/>
  <c r="H191" i="3"/>
  <c r="H182" i="3"/>
  <c r="H179" i="3"/>
  <c r="H174" i="3"/>
  <c r="H185" i="3"/>
  <c r="H183" i="3"/>
  <c r="H188" i="3"/>
  <c r="H187" i="3"/>
  <c r="H178" i="3"/>
  <c r="H175" i="3"/>
  <c r="G66" i="3"/>
  <c r="G68" i="3" s="1"/>
  <c r="N31" i="3"/>
  <c r="I36" i="3"/>
  <c r="I34" i="3"/>
  <c r="I32" i="3"/>
  <c r="I30" i="3"/>
  <c r="I39" i="3" l="1"/>
  <c r="AT185" i="3"/>
  <c r="AU185" i="3" s="1"/>
  <c r="AV185" i="3" s="1"/>
  <c r="E200" i="3"/>
  <c r="H66" i="3"/>
  <c r="H68" i="3" s="1"/>
  <c r="G70" i="3"/>
  <c r="I82" i="3"/>
  <c r="J79" i="3"/>
  <c r="AB63" i="3"/>
  <c r="AC63" i="3" s="1"/>
  <c r="AD63" i="3" s="1"/>
  <c r="AE63" i="3" s="1"/>
  <c r="AF63" i="3" s="1"/>
  <c r="AS209" i="3"/>
  <c r="AS207" i="3"/>
  <c r="AS205" i="3"/>
  <c r="AS204" i="3"/>
  <c r="AS201" i="3"/>
  <c r="AS200" i="3"/>
  <c r="AS198" i="3"/>
  <c r="AS195" i="3"/>
  <c r="AS194" i="3"/>
  <c r="AS191" i="3"/>
  <c r="AS208" i="3"/>
  <c r="AS206" i="3"/>
  <c r="AS203" i="3"/>
  <c r="AS197" i="3"/>
  <c r="AS192" i="3"/>
  <c r="AS190" i="3"/>
  <c r="AS187" i="3"/>
  <c r="AS186" i="3"/>
  <c r="AS202" i="3"/>
  <c r="AS199" i="3"/>
  <c r="AS188" i="3"/>
  <c r="AD111" i="3"/>
  <c r="AB111" i="3"/>
  <c r="Z111" i="3"/>
  <c r="X111" i="3"/>
  <c r="V111" i="3"/>
  <c r="T111" i="3"/>
  <c r="R111" i="3"/>
  <c r="P111" i="3"/>
  <c r="N111" i="3"/>
  <c r="L111" i="3"/>
  <c r="J111" i="3"/>
  <c r="H111" i="3"/>
  <c r="AS189" i="3"/>
  <c r="AE111" i="3"/>
  <c r="AA111" i="3"/>
  <c r="W111" i="3"/>
  <c r="S111" i="3"/>
  <c r="O111" i="3"/>
  <c r="K111" i="3"/>
  <c r="G111" i="3"/>
  <c r="G10" i="3"/>
  <c r="AS196" i="3"/>
  <c r="AS193" i="3"/>
  <c r="AC111" i="3"/>
  <c r="Y111" i="3"/>
  <c r="U111" i="3"/>
  <c r="Q111" i="3"/>
  <c r="M111" i="3"/>
  <c r="I111" i="3"/>
  <c r="G75" i="3" l="1"/>
  <c r="AT186" i="3"/>
  <c r="H113" i="3" s="1"/>
  <c r="AB211" i="3"/>
  <c r="Z211" i="3"/>
  <c r="X211" i="3"/>
  <c r="V211" i="3"/>
  <c r="T211" i="3"/>
  <c r="R211" i="3"/>
  <c r="P211" i="3"/>
  <c r="N211" i="3"/>
  <c r="L211" i="3"/>
  <c r="J211" i="3"/>
  <c r="H211" i="3"/>
  <c r="F211" i="3"/>
  <c r="AA211" i="3"/>
  <c r="W211" i="3"/>
  <c r="S211" i="3"/>
  <c r="O211" i="3"/>
  <c r="K211" i="3"/>
  <c r="G211" i="3"/>
  <c r="AC211" i="3"/>
  <c r="U211" i="3"/>
  <c r="M211" i="3"/>
  <c r="E211" i="3"/>
  <c r="Y211" i="3"/>
  <c r="I211" i="3"/>
  <c r="Q211" i="3"/>
  <c r="G11" i="3"/>
  <c r="J82" i="3"/>
  <c r="K79" i="3"/>
  <c r="H70" i="3"/>
  <c r="H75" i="3" s="1"/>
  <c r="I66" i="3"/>
  <c r="I68" i="3" s="1"/>
  <c r="E212" i="3"/>
  <c r="G113" i="3"/>
  <c r="E213" i="3" l="1"/>
  <c r="E214" i="3" s="1"/>
  <c r="G149" i="3" s="1"/>
  <c r="AU186" i="3"/>
  <c r="AV186" i="3" s="1"/>
  <c r="AT187" i="3" s="1"/>
  <c r="F212" i="3"/>
  <c r="F213" i="3" s="1"/>
  <c r="F214" i="3" s="1"/>
  <c r="J66" i="3"/>
  <c r="J68" i="3" s="1"/>
  <c r="I70" i="3"/>
  <c r="I75" i="3" s="1"/>
  <c r="G132" i="3"/>
  <c r="H84" i="3"/>
  <c r="K82" i="3"/>
  <c r="L79" i="3"/>
  <c r="G84" i="3"/>
  <c r="D104" i="3"/>
  <c r="F104" i="3" s="1"/>
  <c r="I84" i="3" l="1"/>
  <c r="H132" i="3"/>
  <c r="G212" i="3"/>
  <c r="G213" i="3" s="1"/>
  <c r="G214" i="3" s="1"/>
  <c r="H149" i="3"/>
  <c r="I113" i="3"/>
  <c r="AU187" i="3"/>
  <c r="AV187" i="3" s="1"/>
  <c r="H92" i="3"/>
  <c r="H89" i="3"/>
  <c r="H110" i="3"/>
  <c r="H90" i="3"/>
  <c r="H91" i="3"/>
  <c r="J70" i="3"/>
  <c r="J75" i="3" s="1"/>
  <c r="K66" i="3"/>
  <c r="K68" i="3" s="1"/>
  <c r="G110" i="3"/>
  <c r="G91" i="3"/>
  <c r="G90" i="3"/>
  <c r="G92" i="3"/>
  <c r="G89" i="3"/>
  <c r="L82" i="3"/>
  <c r="M79" i="3"/>
  <c r="G134" i="3"/>
  <c r="G154" i="3"/>
  <c r="I132" i="3" l="1"/>
  <c r="J84" i="3"/>
  <c r="I149" i="3"/>
  <c r="H212" i="3"/>
  <c r="H213" i="3" s="1"/>
  <c r="H214" i="3" s="1"/>
  <c r="M82" i="3"/>
  <c r="N79" i="3"/>
  <c r="G129" i="3"/>
  <c r="G130" i="3" s="1"/>
  <c r="G115" i="3"/>
  <c r="G116" i="3" s="1"/>
  <c r="G112" i="3"/>
  <c r="H115" i="3"/>
  <c r="H116" i="3" s="1"/>
  <c r="H129" i="3"/>
  <c r="H112" i="3"/>
  <c r="H117" i="3" s="1"/>
  <c r="H154" i="3"/>
  <c r="H134" i="3"/>
  <c r="G138" i="3"/>
  <c r="G145" i="3"/>
  <c r="G144" i="3"/>
  <c r="L66" i="3"/>
  <c r="L68" i="3" s="1"/>
  <c r="K70" i="3"/>
  <c r="K75" i="3" s="1"/>
  <c r="AT188" i="3"/>
  <c r="I110" i="3"/>
  <c r="I91" i="3"/>
  <c r="I90" i="3"/>
  <c r="I92" i="3"/>
  <c r="I89" i="3"/>
  <c r="G117" i="3" l="1"/>
  <c r="G161" i="3" s="1"/>
  <c r="I212" i="3"/>
  <c r="I213" i="3" s="1"/>
  <c r="I214" i="3" s="1"/>
  <c r="J149" i="3"/>
  <c r="K84" i="3"/>
  <c r="J132" i="3"/>
  <c r="J113" i="3"/>
  <c r="AU188" i="3"/>
  <c r="AV188" i="3" s="1"/>
  <c r="L70" i="3"/>
  <c r="L75" i="3" s="1"/>
  <c r="M66" i="3"/>
  <c r="M68" i="3" s="1"/>
  <c r="H145" i="3"/>
  <c r="H144" i="3"/>
  <c r="H138" i="3"/>
  <c r="H161" i="3"/>
  <c r="H126" i="3"/>
  <c r="H123" i="3"/>
  <c r="N82" i="3"/>
  <c r="O79" i="3"/>
  <c r="J92" i="3"/>
  <c r="J89" i="3"/>
  <c r="J91" i="3"/>
  <c r="J110" i="3"/>
  <c r="J90" i="3"/>
  <c r="I129" i="3"/>
  <c r="I115" i="3"/>
  <c r="I116" i="3" s="1"/>
  <c r="I112" i="3"/>
  <c r="G155" i="3"/>
  <c r="G158" i="3" s="1"/>
  <c r="G159" i="3" s="1"/>
  <c r="G147" i="3"/>
  <c r="H130" i="3"/>
  <c r="I134" i="3"/>
  <c r="I154" i="3"/>
  <c r="G123" i="3" l="1"/>
  <c r="G124" i="3"/>
  <c r="H127" i="3"/>
  <c r="H124" i="3"/>
  <c r="G127" i="3"/>
  <c r="G126" i="3"/>
  <c r="G151" i="3"/>
  <c r="G162" i="3" s="1"/>
  <c r="G164" i="3" s="1"/>
  <c r="I173" i="3" s="1"/>
  <c r="I117" i="3"/>
  <c r="I123" i="3" s="1"/>
  <c r="I130" i="3"/>
  <c r="J212" i="3"/>
  <c r="J213" i="3" s="1"/>
  <c r="J214" i="3" s="1"/>
  <c r="K149" i="3"/>
  <c r="I126" i="3"/>
  <c r="J129" i="3"/>
  <c r="J112" i="3"/>
  <c r="J115" i="3"/>
  <c r="J116" i="3" s="1"/>
  <c r="O82" i="3"/>
  <c r="P79" i="3"/>
  <c r="J197" i="3"/>
  <c r="J194" i="3"/>
  <c r="J193" i="3"/>
  <c r="J192" i="3"/>
  <c r="J190" i="3"/>
  <c r="J189" i="3"/>
  <c r="J186" i="3"/>
  <c r="J184" i="3"/>
  <c r="J181" i="3"/>
  <c r="J180" i="3"/>
  <c r="J177" i="3"/>
  <c r="J176" i="3"/>
  <c r="J188" i="3"/>
  <c r="J187" i="3"/>
  <c r="J185" i="3"/>
  <c r="J183" i="3"/>
  <c r="J178" i="3"/>
  <c r="J175" i="3"/>
  <c r="J196" i="3"/>
  <c r="J195" i="3"/>
  <c r="J179" i="3"/>
  <c r="J191" i="3"/>
  <c r="J182" i="3"/>
  <c r="H155" i="3"/>
  <c r="H158" i="3" s="1"/>
  <c r="H159" i="3" s="1"/>
  <c r="H147" i="3"/>
  <c r="N66" i="3"/>
  <c r="N68" i="3" s="1"/>
  <c r="M70" i="3"/>
  <c r="M75" i="3" s="1"/>
  <c r="K132" i="3"/>
  <c r="L84" i="3"/>
  <c r="K110" i="3"/>
  <c r="K91" i="3"/>
  <c r="K90" i="3"/>
  <c r="K92" i="3"/>
  <c r="K89" i="3"/>
  <c r="I138" i="3"/>
  <c r="I145" i="3"/>
  <c r="I144" i="3"/>
  <c r="I196" i="3"/>
  <c r="I195" i="3"/>
  <c r="I192" i="3"/>
  <c r="I193" i="3"/>
  <c r="I191" i="3"/>
  <c r="I188" i="3"/>
  <c r="I187" i="3"/>
  <c r="I185" i="3"/>
  <c r="I183" i="3"/>
  <c r="I182" i="3"/>
  <c r="I179" i="3"/>
  <c r="I178" i="3"/>
  <c r="I175" i="3"/>
  <c r="I174" i="3"/>
  <c r="I189" i="3"/>
  <c r="I186" i="3"/>
  <c r="I181" i="3"/>
  <c r="I180" i="3"/>
  <c r="I197" i="3"/>
  <c r="I194" i="3"/>
  <c r="I190" i="3"/>
  <c r="I184" i="3"/>
  <c r="I177" i="3"/>
  <c r="I176" i="3"/>
  <c r="AT189" i="3"/>
  <c r="J154" i="3"/>
  <c r="J134" i="3"/>
  <c r="I161" i="3" l="1"/>
  <c r="K196" i="3" s="1"/>
  <c r="J130" i="3"/>
  <c r="H151" i="3"/>
  <c r="H162" i="3" s="1"/>
  <c r="H164" i="3" s="1"/>
  <c r="J174" i="3" s="1"/>
  <c r="F174" i="3" s="1"/>
  <c r="J117" i="3"/>
  <c r="J161" i="3" s="1"/>
  <c r="I127" i="3"/>
  <c r="I124" i="3"/>
  <c r="M84" i="3"/>
  <c r="L132" i="3"/>
  <c r="K212" i="3"/>
  <c r="K213" i="3" s="1"/>
  <c r="K214" i="3" s="1"/>
  <c r="L149" i="3"/>
  <c r="E174" i="3"/>
  <c r="E173" i="3"/>
  <c r="F173" i="3"/>
  <c r="I147" i="3"/>
  <c r="I155" i="3"/>
  <c r="I158" i="3" s="1"/>
  <c r="I159" i="3" s="1"/>
  <c r="K129" i="3"/>
  <c r="K112" i="3"/>
  <c r="K134" i="3"/>
  <c r="K154" i="3"/>
  <c r="P82" i="3"/>
  <c r="Q79" i="3"/>
  <c r="J145" i="3"/>
  <c r="J144" i="3"/>
  <c r="J138" i="3"/>
  <c r="K113" i="3"/>
  <c r="K115" i="3" s="1"/>
  <c r="K116" i="3" s="1"/>
  <c r="AU189" i="3"/>
  <c r="AV189" i="3" s="1"/>
  <c r="L92" i="3"/>
  <c r="L89" i="3"/>
  <c r="L110" i="3"/>
  <c r="L90" i="3"/>
  <c r="L91" i="3"/>
  <c r="N70" i="3"/>
  <c r="N75" i="3" s="1"/>
  <c r="O66" i="3"/>
  <c r="O68" i="3" s="1"/>
  <c r="K197" i="3"/>
  <c r="K187" i="3"/>
  <c r="K179" i="3"/>
  <c r="K184" i="3"/>
  <c r="K186" i="3"/>
  <c r="K180" i="3" l="1"/>
  <c r="K176" i="3"/>
  <c r="K193" i="3"/>
  <c r="K183" i="3"/>
  <c r="K191" i="3"/>
  <c r="K195" i="3"/>
  <c r="K181" i="3"/>
  <c r="K189" i="3"/>
  <c r="K177" i="3"/>
  <c r="K190" i="3"/>
  <c r="K178" i="3"/>
  <c r="K182" i="3"/>
  <c r="K185" i="3"/>
  <c r="K188" i="3"/>
  <c r="K194" i="3"/>
  <c r="K192" i="3"/>
  <c r="K130" i="3"/>
  <c r="J127" i="3"/>
  <c r="J123" i="3"/>
  <c r="J124" i="3"/>
  <c r="J126" i="3"/>
  <c r="L212" i="3"/>
  <c r="L213" i="3" s="1"/>
  <c r="L214" i="3" s="1"/>
  <c r="M149" i="3"/>
  <c r="L197" i="3"/>
  <c r="L194" i="3"/>
  <c r="L193" i="3"/>
  <c r="L196" i="3"/>
  <c r="L195" i="3"/>
  <c r="L190" i="3"/>
  <c r="L189" i="3"/>
  <c r="L186" i="3"/>
  <c r="L184" i="3"/>
  <c r="L181" i="3"/>
  <c r="L180" i="3"/>
  <c r="L177" i="3"/>
  <c r="L191" i="3"/>
  <c r="L182" i="3"/>
  <c r="L179" i="3"/>
  <c r="L188" i="3"/>
  <c r="L187" i="3"/>
  <c r="L178" i="3"/>
  <c r="L192" i="3"/>
  <c r="L185" i="3"/>
  <c r="L183" i="3"/>
  <c r="L129" i="3"/>
  <c r="L112" i="3"/>
  <c r="J155" i="3"/>
  <c r="J158" i="3" s="1"/>
  <c r="J159" i="3" s="1"/>
  <c r="J147" i="3"/>
  <c r="J151" i="3"/>
  <c r="J162" i="3" s="1"/>
  <c r="J164" i="3" s="1"/>
  <c r="L176" i="3" s="1"/>
  <c r="Q82" i="3"/>
  <c r="R79" i="3"/>
  <c r="K117" i="3"/>
  <c r="M110" i="3"/>
  <c r="M91" i="3"/>
  <c r="M90" i="3"/>
  <c r="M92" i="3"/>
  <c r="M89" i="3"/>
  <c r="P66" i="3"/>
  <c r="P68" i="3" s="1"/>
  <c r="O70" i="3"/>
  <c r="O75" i="3" s="1"/>
  <c r="M132" i="3"/>
  <c r="N84" i="3"/>
  <c r="AT190" i="3"/>
  <c r="K138" i="3"/>
  <c r="K145" i="3"/>
  <c r="K144" i="3"/>
  <c r="I151" i="3"/>
  <c r="I162" i="3" s="1"/>
  <c r="I164" i="3" s="1"/>
  <c r="K175" i="3" s="1"/>
  <c r="L154" i="3"/>
  <c r="L134" i="3"/>
  <c r="L130" i="3" l="1"/>
  <c r="O84" i="3"/>
  <c r="N132" i="3"/>
  <c r="F176" i="3"/>
  <c r="E176" i="3"/>
  <c r="M212" i="3"/>
  <c r="M213" i="3" s="1"/>
  <c r="M214" i="3" s="1"/>
  <c r="N149" i="3"/>
  <c r="L145" i="3"/>
  <c r="L144" i="3"/>
  <c r="L138" i="3"/>
  <c r="L113" i="3"/>
  <c r="L115" i="3" s="1"/>
  <c r="L116" i="3" s="1"/>
  <c r="AU190" i="3"/>
  <c r="AV190" i="3" s="1"/>
  <c r="N92" i="3"/>
  <c r="N89" i="3"/>
  <c r="N91" i="3"/>
  <c r="N110" i="3"/>
  <c r="N90" i="3"/>
  <c r="P70" i="3"/>
  <c r="P75" i="3" s="1"/>
  <c r="Q66" i="3"/>
  <c r="Q68" i="3" s="1"/>
  <c r="K161" i="3"/>
  <c r="K126" i="3"/>
  <c r="K123" i="3"/>
  <c r="K127" i="3"/>
  <c r="K124" i="3"/>
  <c r="R82" i="3"/>
  <c r="S79" i="3"/>
  <c r="L117" i="3"/>
  <c r="E175" i="3"/>
  <c r="F175" i="3"/>
  <c r="K155" i="3"/>
  <c r="K158" i="3" s="1"/>
  <c r="K159" i="3" s="1"/>
  <c r="K147" i="3"/>
  <c r="M154" i="3"/>
  <c r="M134" i="3"/>
  <c r="M129" i="3"/>
  <c r="M112" i="3"/>
  <c r="M130" i="3" l="1"/>
  <c r="O132" i="3"/>
  <c r="P84" i="3"/>
  <c r="K151" i="3"/>
  <c r="K162" i="3" s="1"/>
  <c r="S82" i="3"/>
  <c r="T79" i="3"/>
  <c r="L124" i="3"/>
  <c r="M196" i="3"/>
  <c r="M195" i="3"/>
  <c r="M192" i="3"/>
  <c r="M193" i="3"/>
  <c r="M191" i="3"/>
  <c r="M188" i="3"/>
  <c r="M187" i="3"/>
  <c r="M185" i="3"/>
  <c r="M183" i="3"/>
  <c r="M182" i="3"/>
  <c r="M179" i="3"/>
  <c r="M178" i="3"/>
  <c r="M197" i="3"/>
  <c r="M194" i="3"/>
  <c r="M189" i="3"/>
  <c r="M186" i="3"/>
  <c r="M181" i="3"/>
  <c r="M180" i="3"/>
  <c r="M190" i="3"/>
  <c r="M184" i="3"/>
  <c r="K164" i="3"/>
  <c r="M177" i="3" s="1"/>
  <c r="R66" i="3"/>
  <c r="R68" i="3" s="1"/>
  <c r="Q70" i="3"/>
  <c r="N129" i="3"/>
  <c r="N130" i="3" s="1"/>
  <c r="N112" i="3"/>
  <c r="AT191" i="3"/>
  <c r="N134" i="3"/>
  <c r="N154" i="3"/>
  <c r="M138" i="3"/>
  <c r="M145" i="3"/>
  <c r="M144" i="3"/>
  <c r="L161" i="3"/>
  <c r="L126" i="3"/>
  <c r="L123" i="3"/>
  <c r="L127" i="3"/>
  <c r="L155" i="3"/>
  <c r="L158" i="3" s="1"/>
  <c r="L159" i="3" s="1"/>
  <c r="L147" i="3"/>
  <c r="N212" i="3"/>
  <c r="N213" i="3" s="1"/>
  <c r="N214" i="3" s="1"/>
  <c r="O149" i="3"/>
  <c r="O110" i="3"/>
  <c r="O91" i="3"/>
  <c r="O90" i="3"/>
  <c r="O92" i="3"/>
  <c r="O89" i="3"/>
  <c r="E38" i="1"/>
  <c r="O129" i="3" l="1"/>
  <c r="O130" i="3" s="1"/>
  <c r="O112" i="3"/>
  <c r="O212" i="3"/>
  <c r="O213" i="3" s="1"/>
  <c r="O214" i="3" s="1"/>
  <c r="P149" i="3"/>
  <c r="M147" i="3"/>
  <c r="M155" i="3"/>
  <c r="M158" i="3" s="1"/>
  <c r="M159" i="3" s="1"/>
  <c r="Q75" i="3"/>
  <c r="F177" i="3"/>
  <c r="E177" i="3"/>
  <c r="T82" i="3"/>
  <c r="U79" i="3"/>
  <c r="P92" i="3"/>
  <c r="P110" i="3"/>
  <c r="P90" i="3"/>
  <c r="P91" i="3"/>
  <c r="L151" i="3"/>
  <c r="L162" i="3" s="1"/>
  <c r="L164" i="3" s="1"/>
  <c r="N178" i="3" s="1"/>
  <c r="N197" i="3"/>
  <c r="N194" i="3"/>
  <c r="N193" i="3"/>
  <c r="N192" i="3"/>
  <c r="N190" i="3"/>
  <c r="N189" i="3"/>
  <c r="N186" i="3"/>
  <c r="N184" i="3"/>
  <c r="N181" i="3"/>
  <c r="N180" i="3"/>
  <c r="N196" i="3"/>
  <c r="N195" i="3"/>
  <c r="N188" i="3"/>
  <c r="N187" i="3"/>
  <c r="N185" i="3"/>
  <c r="N183" i="3"/>
  <c r="N191" i="3"/>
  <c r="N182" i="3"/>
  <c r="N179" i="3"/>
  <c r="N145" i="3"/>
  <c r="N144" i="3"/>
  <c r="N138" i="3"/>
  <c r="M113" i="3"/>
  <c r="M115" i="3" s="1"/>
  <c r="M116" i="3" s="1"/>
  <c r="M117" i="3" s="1"/>
  <c r="AU191" i="3"/>
  <c r="AV191" i="3" s="1"/>
  <c r="R70" i="3"/>
  <c r="R75" i="3" s="1"/>
  <c r="S66" i="3"/>
  <c r="S68" i="3" s="1"/>
  <c r="O154" i="3"/>
  <c r="O134" i="3"/>
  <c r="E161" i="1"/>
  <c r="D137" i="1"/>
  <c r="D106" i="1"/>
  <c r="D108" i="1"/>
  <c r="D151" i="1"/>
  <c r="F43" i="1"/>
  <c r="F81" i="1"/>
  <c r="F82" i="1"/>
  <c r="F83" i="1"/>
  <c r="F84" i="1"/>
  <c r="D11" i="1"/>
  <c r="AE106" i="1" s="1"/>
  <c r="AB106" i="1"/>
  <c r="Z106" i="1"/>
  <c r="X106" i="1"/>
  <c r="V106" i="1"/>
  <c r="T106" i="1"/>
  <c r="R106" i="1"/>
  <c r="P106" i="1"/>
  <c r="N106" i="1"/>
  <c r="L106" i="1"/>
  <c r="J106" i="1"/>
  <c r="H106" i="1"/>
  <c r="G6" i="1"/>
  <c r="E193" i="1" s="1"/>
  <c r="AR178" i="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F200" i="1"/>
  <c r="G200" i="1" s="1"/>
  <c r="H200" i="1" s="1"/>
  <c r="I200" i="1" s="1"/>
  <c r="J200" i="1" s="1"/>
  <c r="K200" i="1" s="1"/>
  <c r="L200" i="1" s="1"/>
  <c r="M200" i="1" s="1"/>
  <c r="N200" i="1" s="1"/>
  <c r="O200" i="1" s="1"/>
  <c r="P200" i="1" s="1"/>
  <c r="Q200" i="1" s="1"/>
  <c r="R200" i="1" s="1"/>
  <c r="S200" i="1" s="1"/>
  <c r="T200" i="1" s="1"/>
  <c r="U200" i="1" s="1"/>
  <c r="V200" i="1" s="1"/>
  <c r="W200" i="1" s="1"/>
  <c r="X200" i="1" s="1"/>
  <c r="Y200" i="1" s="1"/>
  <c r="Z200" i="1" s="1"/>
  <c r="AA200" i="1" s="1"/>
  <c r="AB200" i="1" s="1"/>
  <c r="AC200" i="1" s="1"/>
  <c r="E195" i="1"/>
  <c r="J192" i="1"/>
  <c r="K192" i="1" s="1"/>
  <c r="L192" i="1" s="1"/>
  <c r="M192" i="1" s="1"/>
  <c r="N192" i="1" s="1"/>
  <c r="O192" i="1" s="1"/>
  <c r="P192" i="1" s="1"/>
  <c r="Q192" i="1" s="1"/>
  <c r="R192" i="1" s="1"/>
  <c r="S192" i="1" s="1"/>
  <c r="T192" i="1" s="1"/>
  <c r="U192" i="1" s="1"/>
  <c r="V192" i="1" s="1"/>
  <c r="W192" i="1" s="1"/>
  <c r="X192" i="1" s="1"/>
  <c r="Y192" i="1" s="1"/>
  <c r="Z192" i="1" s="1"/>
  <c r="AA192" i="1" s="1"/>
  <c r="AB192" i="1" s="1"/>
  <c r="AC192" i="1" s="1"/>
  <c r="AD192" i="1" s="1"/>
  <c r="AE192" i="1" s="1"/>
  <c r="AF192" i="1" s="1"/>
  <c r="AG192" i="1" s="1"/>
  <c r="AH192" i="1" s="1"/>
  <c r="G30" i="1"/>
  <c r="H30" i="1" s="1"/>
  <c r="G31" i="1"/>
  <c r="H31" i="1" s="1"/>
  <c r="G32" i="1"/>
  <c r="H32" i="1" s="1"/>
  <c r="G33" i="1"/>
  <c r="H33" i="1" s="1"/>
  <c r="G34" i="1"/>
  <c r="H34" i="1" s="1"/>
  <c r="G35" i="1"/>
  <c r="H35" i="1" s="1"/>
  <c r="G36" i="1"/>
  <c r="H36" i="1" s="1"/>
  <c r="G37" i="1"/>
  <c r="H53" i="1"/>
  <c r="I53" i="1" s="1"/>
  <c r="J53" i="1" s="1"/>
  <c r="K53" i="1" s="1"/>
  <c r="L53" i="1" s="1"/>
  <c r="M53" i="1" s="1"/>
  <c r="H54" i="1"/>
  <c r="I54" i="1" s="1"/>
  <c r="J54" i="1" s="1"/>
  <c r="K54" i="1" s="1"/>
  <c r="L54" i="1" s="1"/>
  <c r="M54" i="1" s="1"/>
  <c r="N54" i="1" s="1"/>
  <c r="O54" i="1" s="1"/>
  <c r="P54" i="1" s="1"/>
  <c r="Q54" i="1" s="1"/>
  <c r="R54" i="1" s="1"/>
  <c r="S54" i="1" s="1"/>
  <c r="T54" i="1" s="1"/>
  <c r="U54" i="1" s="1"/>
  <c r="V54" i="1" s="1"/>
  <c r="W54" i="1" s="1"/>
  <c r="X54" i="1" s="1"/>
  <c r="Y54" i="1" s="1"/>
  <c r="Z54" i="1" s="1"/>
  <c r="AA54" i="1" s="1"/>
  <c r="AB54" i="1" s="1"/>
  <c r="AC54" i="1" s="1"/>
  <c r="AD54" i="1" s="1"/>
  <c r="AE54" i="1" s="1"/>
  <c r="AF54" i="1" s="1"/>
  <c r="H55" i="1"/>
  <c r="I55" i="1" s="1"/>
  <c r="J55" i="1" s="1"/>
  <c r="K55" i="1" s="1"/>
  <c r="L55" i="1" s="1"/>
  <c r="M55" i="1" s="1"/>
  <c r="N55" i="1" s="1"/>
  <c r="O55" i="1" s="1"/>
  <c r="P55" i="1" s="1"/>
  <c r="Q55" i="1" s="1"/>
  <c r="R55" i="1" s="1"/>
  <c r="S55" i="1" s="1"/>
  <c r="T55" i="1" s="1"/>
  <c r="U55" i="1" s="1"/>
  <c r="V55" i="1" s="1"/>
  <c r="W55" i="1" s="1"/>
  <c r="X55" i="1" s="1"/>
  <c r="Y55" i="1" s="1"/>
  <c r="Z55" i="1" s="1"/>
  <c r="AA55" i="1" s="1"/>
  <c r="AB55" i="1" s="1"/>
  <c r="AC55" i="1" s="1"/>
  <c r="AD55" i="1" s="1"/>
  <c r="AE55" i="1" s="1"/>
  <c r="AF55" i="1" s="1"/>
  <c r="H56" i="1"/>
  <c r="I56" i="1" s="1"/>
  <c r="J56" i="1" s="1"/>
  <c r="K56" i="1" s="1"/>
  <c r="L56" i="1" s="1"/>
  <c r="M56" i="1" s="1"/>
  <c r="N56" i="1" s="1"/>
  <c r="O56" i="1" s="1"/>
  <c r="P56" i="1" s="1"/>
  <c r="Q56" i="1" s="1"/>
  <c r="R56" i="1" s="1"/>
  <c r="S56" i="1" s="1"/>
  <c r="T56" i="1" s="1"/>
  <c r="U56" i="1" s="1"/>
  <c r="V56" i="1" s="1"/>
  <c r="W56" i="1" s="1"/>
  <c r="X56" i="1" s="1"/>
  <c r="Y56" i="1" s="1"/>
  <c r="Z56" i="1" s="1"/>
  <c r="AA56" i="1" s="1"/>
  <c r="AB56" i="1" s="1"/>
  <c r="AC56" i="1" s="1"/>
  <c r="AD56" i="1" s="1"/>
  <c r="AE56" i="1" s="1"/>
  <c r="AF56" i="1" s="1"/>
  <c r="H57" i="1"/>
  <c r="I57" i="1" s="1"/>
  <c r="J57" i="1" s="1"/>
  <c r="K57" i="1" s="1"/>
  <c r="L57" i="1" s="1"/>
  <c r="M57" i="1" s="1"/>
  <c r="N57" i="1" s="1"/>
  <c r="O57" i="1" s="1"/>
  <c r="P57" i="1" s="1"/>
  <c r="Q57" i="1" s="1"/>
  <c r="R57" i="1" s="1"/>
  <c r="S57" i="1" s="1"/>
  <c r="T57" i="1" s="1"/>
  <c r="U57" i="1" s="1"/>
  <c r="V57" i="1" s="1"/>
  <c r="W57" i="1" s="1"/>
  <c r="X57" i="1" s="1"/>
  <c r="Y57" i="1" s="1"/>
  <c r="Z57" i="1" s="1"/>
  <c r="AA57" i="1" s="1"/>
  <c r="AB57" i="1" s="1"/>
  <c r="AC57" i="1" s="1"/>
  <c r="AD57" i="1" s="1"/>
  <c r="AE57" i="1" s="1"/>
  <c r="AF57" i="1" s="1"/>
  <c r="H58" i="1"/>
  <c r="I58" i="1" s="1"/>
  <c r="J58" i="1" s="1"/>
  <c r="K58" i="1" s="1"/>
  <c r="L58" i="1" s="1"/>
  <c r="M58" i="1" s="1"/>
  <c r="N58" i="1" s="1"/>
  <c r="O58" i="1" s="1"/>
  <c r="P58" i="1" s="1"/>
  <c r="Q58" i="1" s="1"/>
  <c r="R58" i="1" s="1"/>
  <c r="S58" i="1" s="1"/>
  <c r="T58" i="1" s="1"/>
  <c r="U58" i="1" s="1"/>
  <c r="V58" i="1" s="1"/>
  <c r="W58" i="1" s="1"/>
  <c r="X58" i="1" s="1"/>
  <c r="Y58" i="1" s="1"/>
  <c r="Z58" i="1" s="1"/>
  <c r="AA58" i="1" s="1"/>
  <c r="AB58" i="1" s="1"/>
  <c r="AC58" i="1" s="1"/>
  <c r="AD58" i="1" s="1"/>
  <c r="AE58" i="1" s="1"/>
  <c r="AF58" i="1" s="1"/>
  <c r="H59" i="1"/>
  <c r="I59" i="1" s="1"/>
  <c r="J59" i="1" s="1"/>
  <c r="K59" i="1" s="1"/>
  <c r="L59" i="1" s="1"/>
  <c r="M59" i="1" s="1"/>
  <c r="N59" i="1" s="1"/>
  <c r="O59" i="1" s="1"/>
  <c r="P59" i="1" s="1"/>
  <c r="Q59" i="1" s="1"/>
  <c r="R59" i="1" s="1"/>
  <c r="S59" i="1" s="1"/>
  <c r="T59" i="1" s="1"/>
  <c r="U59" i="1" s="1"/>
  <c r="V59" i="1" s="1"/>
  <c r="W59" i="1" s="1"/>
  <c r="X59" i="1" s="1"/>
  <c r="Y59" i="1" s="1"/>
  <c r="Z59" i="1" s="1"/>
  <c r="AA59" i="1" s="1"/>
  <c r="AB59" i="1" s="1"/>
  <c r="AC59" i="1" s="1"/>
  <c r="AD59" i="1" s="1"/>
  <c r="AE59" i="1" s="1"/>
  <c r="AF59" i="1" s="1"/>
  <c r="H60" i="1"/>
  <c r="I60" i="1" s="1"/>
  <c r="J60" i="1" s="1"/>
  <c r="K60" i="1" s="1"/>
  <c r="L60" i="1" s="1"/>
  <c r="M60" i="1" s="1"/>
  <c r="N60" i="1" s="1"/>
  <c r="O60" i="1" s="1"/>
  <c r="P60" i="1" s="1"/>
  <c r="Q60" i="1" s="1"/>
  <c r="R60" i="1" s="1"/>
  <c r="S60" i="1" s="1"/>
  <c r="T60" i="1" s="1"/>
  <c r="U60" i="1" s="1"/>
  <c r="V60" i="1" s="1"/>
  <c r="W60" i="1" s="1"/>
  <c r="X60" i="1" s="1"/>
  <c r="Y60" i="1" s="1"/>
  <c r="Z60" i="1" s="1"/>
  <c r="AA60" i="1" s="1"/>
  <c r="AB60" i="1" s="1"/>
  <c r="AC60" i="1" s="1"/>
  <c r="AD60" i="1" s="1"/>
  <c r="AE60" i="1" s="1"/>
  <c r="AF60" i="1" s="1"/>
  <c r="H61" i="1"/>
  <c r="I61" i="1" s="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H62" i="1"/>
  <c r="I62" i="1" s="1"/>
  <c r="J62" i="1" s="1"/>
  <c r="K62" i="1" s="1"/>
  <c r="L62" i="1" s="1"/>
  <c r="M62" i="1" s="1"/>
  <c r="N62" i="1" s="1"/>
  <c r="O62" i="1" s="1"/>
  <c r="P62" i="1" s="1"/>
  <c r="Q62" i="1" s="1"/>
  <c r="R62" i="1" s="1"/>
  <c r="S62" i="1" s="1"/>
  <c r="T62" i="1" s="1"/>
  <c r="U62" i="1" s="1"/>
  <c r="V62" i="1" s="1"/>
  <c r="W62" i="1" s="1"/>
  <c r="X62" i="1" s="1"/>
  <c r="Y62" i="1" s="1"/>
  <c r="Z62" i="1" s="1"/>
  <c r="AA62" i="1" s="1"/>
  <c r="AB62" i="1" s="1"/>
  <c r="AC62" i="1" s="1"/>
  <c r="AD62" i="1" s="1"/>
  <c r="AE62" i="1" s="1"/>
  <c r="AF62" i="1" s="1"/>
  <c r="H63" i="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D71" i="1"/>
  <c r="D72" i="1"/>
  <c r="G125" i="1"/>
  <c r="H125" i="1" s="1"/>
  <c r="I125" i="1" s="1"/>
  <c r="J125" i="1" s="1"/>
  <c r="K125" i="1" s="1"/>
  <c r="L125" i="1" s="1"/>
  <c r="M125" i="1" s="1"/>
  <c r="N125" i="1" s="1"/>
  <c r="O125" i="1" s="1"/>
  <c r="P125" i="1" s="1"/>
  <c r="Q125" i="1" s="1"/>
  <c r="R125" i="1" s="1"/>
  <c r="S125" i="1" s="1"/>
  <c r="T125" i="1" s="1"/>
  <c r="U125" i="1" s="1"/>
  <c r="V125" i="1" s="1"/>
  <c r="W125" i="1" s="1"/>
  <c r="X125" i="1" s="1"/>
  <c r="Y125" i="1" s="1"/>
  <c r="Z125" i="1" s="1"/>
  <c r="AA125" i="1" s="1"/>
  <c r="AB125" i="1" s="1"/>
  <c r="AC125" i="1" s="1"/>
  <c r="AD125" i="1" s="1"/>
  <c r="AE125" i="1" s="1"/>
  <c r="AE141" i="1"/>
  <c r="AE148" i="1"/>
  <c r="G64" i="1"/>
  <c r="AO65" i="1" s="1"/>
  <c r="C166" i="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AD148" i="1"/>
  <c r="AC148" i="1"/>
  <c r="AB148" i="1"/>
  <c r="AA148" i="1"/>
  <c r="Z148" i="1"/>
  <c r="Y148" i="1"/>
  <c r="X148" i="1"/>
  <c r="W148" i="1"/>
  <c r="V148" i="1"/>
  <c r="U148" i="1"/>
  <c r="T148" i="1"/>
  <c r="S148" i="1"/>
  <c r="R148" i="1"/>
  <c r="Q148" i="1"/>
  <c r="P148" i="1"/>
  <c r="O148" i="1"/>
  <c r="N148" i="1"/>
  <c r="M148" i="1"/>
  <c r="L148" i="1"/>
  <c r="K148" i="1"/>
  <c r="J148" i="1"/>
  <c r="I148" i="1"/>
  <c r="H148" i="1"/>
  <c r="G148" i="1"/>
  <c r="J163" i="1"/>
  <c r="K163" i="1" s="1"/>
  <c r="L163" i="1" s="1"/>
  <c r="M163" i="1" s="1"/>
  <c r="N163" i="1" s="1"/>
  <c r="O163" i="1" s="1"/>
  <c r="P163" i="1" s="1"/>
  <c r="Q163" i="1" s="1"/>
  <c r="R163" i="1" s="1"/>
  <c r="S163" i="1" s="1"/>
  <c r="T163" i="1" s="1"/>
  <c r="U163" i="1" s="1"/>
  <c r="V163" i="1" s="1"/>
  <c r="W163" i="1" s="1"/>
  <c r="X163" i="1" s="1"/>
  <c r="Y163" i="1" s="1"/>
  <c r="Z163" i="1" s="1"/>
  <c r="AA163" i="1" s="1"/>
  <c r="AB163" i="1" s="1"/>
  <c r="AC163" i="1" s="1"/>
  <c r="AD163" i="1" s="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H113" i="1"/>
  <c r="I113" i="1" s="1"/>
  <c r="J113" i="1" s="1"/>
  <c r="K113" i="1" s="1"/>
  <c r="L113" i="1" s="1"/>
  <c r="M113" i="1" s="1"/>
  <c r="N113" i="1" s="1"/>
  <c r="O113" i="1" s="1"/>
  <c r="P113" i="1" s="1"/>
  <c r="Q113" i="1" s="1"/>
  <c r="R113" i="1" s="1"/>
  <c r="S113" i="1" s="1"/>
  <c r="T113" i="1" s="1"/>
  <c r="U113" i="1" s="1"/>
  <c r="V113" i="1" s="1"/>
  <c r="W113" i="1" s="1"/>
  <c r="X113" i="1" s="1"/>
  <c r="Y113" i="1" s="1"/>
  <c r="Z113" i="1" s="1"/>
  <c r="AA113" i="1" s="1"/>
  <c r="AB113" i="1" s="1"/>
  <c r="AC113" i="1" s="1"/>
  <c r="AD113" i="1" s="1"/>
  <c r="AE113" i="1" s="1"/>
  <c r="E96" i="1"/>
  <c r="E94" i="1"/>
  <c r="E93" i="1"/>
  <c r="E92" i="1"/>
  <c r="E91" i="1"/>
  <c r="AH84" i="1"/>
  <c r="AO53" i="1"/>
  <c r="G44" i="1"/>
  <c r="H44" i="1" s="1"/>
  <c r="I44" i="1" s="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G43" i="1"/>
  <c r="H37" i="1"/>
  <c r="N30" i="1"/>
  <c r="B31" i="1"/>
  <c r="B32" i="1" s="1"/>
  <c r="B33" i="1" s="1"/>
  <c r="B34" i="1" s="1"/>
  <c r="B35" i="1" s="1"/>
  <c r="B36" i="1" s="1"/>
  <c r="B37" i="1" s="1"/>
  <c r="K5" i="1"/>
  <c r="K8" i="1" s="1"/>
  <c r="D9" i="1"/>
  <c r="D8" i="1"/>
  <c r="I1" i="1"/>
  <c r="D12" i="1" l="1"/>
  <c r="G106" i="1"/>
  <c r="E207" i="1" s="1"/>
  <c r="F207" i="1" s="1"/>
  <c r="G207" i="1" s="1"/>
  <c r="H207" i="1" s="1"/>
  <c r="I207" i="1" s="1"/>
  <c r="J207" i="1" s="1"/>
  <c r="K207" i="1" s="1"/>
  <c r="L207" i="1" s="1"/>
  <c r="M207" i="1" s="1"/>
  <c r="N207" i="1" s="1"/>
  <c r="O207" i="1" s="1"/>
  <c r="P207" i="1" s="1"/>
  <c r="Q207" i="1" s="1"/>
  <c r="R207" i="1" s="1"/>
  <c r="S207" i="1" s="1"/>
  <c r="T207" i="1" s="1"/>
  <c r="U207" i="1" s="1"/>
  <c r="V207" i="1" s="1"/>
  <c r="W207" i="1" s="1"/>
  <c r="X207" i="1" s="1"/>
  <c r="Y207" i="1" s="1"/>
  <c r="Z207" i="1" s="1"/>
  <c r="AA207" i="1" s="1"/>
  <c r="AB207" i="1" s="1"/>
  <c r="AC207" i="1" s="1"/>
  <c r="I106" i="1"/>
  <c r="K106" i="1"/>
  <c r="M106" i="1"/>
  <c r="O106" i="1"/>
  <c r="Q106" i="1"/>
  <c r="S106" i="1"/>
  <c r="U106" i="1"/>
  <c r="W106" i="1"/>
  <c r="Y106" i="1"/>
  <c r="AA106" i="1"/>
  <c r="AC106" i="1"/>
  <c r="AD106" i="1"/>
  <c r="AO61" i="1"/>
  <c r="F178" i="3"/>
  <c r="E178" i="3"/>
  <c r="Q132" i="3"/>
  <c r="R84" i="3"/>
  <c r="M126" i="3"/>
  <c r="M123" i="3"/>
  <c r="M161" i="3"/>
  <c r="M124" i="3"/>
  <c r="M127" i="3"/>
  <c r="N155" i="3"/>
  <c r="N158" i="3" s="1"/>
  <c r="N159" i="3" s="1"/>
  <c r="N147" i="3"/>
  <c r="N151" i="3"/>
  <c r="N162" i="3" s="1"/>
  <c r="P129" i="3"/>
  <c r="P130" i="3" s="1"/>
  <c r="P112" i="3"/>
  <c r="P212" i="3"/>
  <c r="P213" i="3" s="1"/>
  <c r="P214" i="3" s="1"/>
  <c r="Q149" i="3"/>
  <c r="O138" i="3"/>
  <c r="O145" i="3"/>
  <c r="O144" i="3"/>
  <c r="T66" i="3"/>
  <c r="T68" i="3" s="1"/>
  <c r="S70" i="3"/>
  <c r="S75" i="3" s="1"/>
  <c r="AT192" i="3"/>
  <c r="U82" i="3"/>
  <c r="V79" i="3"/>
  <c r="Q84" i="3"/>
  <c r="P132" i="3"/>
  <c r="M151" i="3"/>
  <c r="M162" i="3" s="1"/>
  <c r="H39" i="1"/>
  <c r="AO57" i="1"/>
  <c r="H43" i="1"/>
  <c r="I43" i="1" s="1"/>
  <c r="J43" i="1" s="1"/>
  <c r="K43" i="1" s="1"/>
  <c r="L43" i="1" s="1"/>
  <c r="M43" i="1" s="1"/>
  <c r="N43" i="1" s="1"/>
  <c r="O43" i="1" s="1"/>
  <c r="P43" i="1" s="1"/>
  <c r="Q43" i="1" s="1"/>
  <c r="AI51" i="1"/>
  <c r="AO51" i="1" s="1"/>
  <c r="G27" i="1"/>
  <c r="H64" i="1"/>
  <c r="F27" i="1"/>
  <c r="AO55" i="1"/>
  <c r="AO59" i="1"/>
  <c r="AO63" i="1"/>
  <c r="AO54" i="1"/>
  <c r="AO56" i="1"/>
  <c r="AO58" i="1"/>
  <c r="AO60" i="1"/>
  <c r="AO62" i="1"/>
  <c r="AE163" i="1"/>
  <c r="AF163" i="1" s="1"/>
  <c r="AG163" i="1" s="1"/>
  <c r="AH163" i="1" s="1"/>
  <c r="N53" i="1"/>
  <c r="M64" i="1"/>
  <c r="I64" i="1"/>
  <c r="J64" i="1"/>
  <c r="K64" i="1"/>
  <c r="L64" i="1"/>
  <c r="G39" i="1"/>
  <c r="G7" i="1"/>
  <c r="G149" i="1" l="1"/>
  <c r="H149" i="1" s="1"/>
  <c r="I149" i="1" s="1"/>
  <c r="J149" i="1" s="1"/>
  <c r="K149" i="1" s="1"/>
  <c r="L149" i="1" s="1"/>
  <c r="M149" i="1" s="1"/>
  <c r="N149" i="1" s="1"/>
  <c r="O149" i="1" s="1"/>
  <c r="P149" i="1" s="1"/>
  <c r="Q149" i="1" s="1"/>
  <c r="R149" i="1" s="1"/>
  <c r="S149" i="1" s="1"/>
  <c r="T149" i="1" s="1"/>
  <c r="U149" i="1" s="1"/>
  <c r="V149" i="1" s="1"/>
  <c r="W149" i="1" s="1"/>
  <c r="X149" i="1" s="1"/>
  <c r="Y149" i="1" s="1"/>
  <c r="Z149" i="1" s="1"/>
  <c r="AA149" i="1" s="1"/>
  <c r="AB149" i="1" s="1"/>
  <c r="AC149" i="1" s="1"/>
  <c r="AD149" i="1" s="1"/>
  <c r="AE149" i="1" s="1"/>
  <c r="Q212" i="3"/>
  <c r="Q213" i="3" s="1"/>
  <c r="Q214" i="3" s="1"/>
  <c r="R149" i="3"/>
  <c r="P154" i="3"/>
  <c r="P134" i="3"/>
  <c r="P89" i="3"/>
  <c r="V82" i="3"/>
  <c r="W79" i="3"/>
  <c r="N113" i="3"/>
  <c r="N115" i="3" s="1"/>
  <c r="N116" i="3" s="1"/>
  <c r="N117" i="3" s="1"/>
  <c r="AU192" i="3"/>
  <c r="AV192" i="3" s="1"/>
  <c r="T70" i="3"/>
  <c r="T75" i="3" s="1"/>
  <c r="U66" i="3"/>
  <c r="U68" i="3" s="1"/>
  <c r="O196" i="3"/>
  <c r="O195" i="3"/>
  <c r="O192" i="3"/>
  <c r="O197" i="3"/>
  <c r="O194" i="3"/>
  <c r="O191" i="3"/>
  <c r="O188" i="3"/>
  <c r="O187" i="3"/>
  <c r="O185" i="3"/>
  <c r="O183" i="3"/>
  <c r="O182" i="3"/>
  <c r="O190" i="3"/>
  <c r="O184" i="3"/>
  <c r="M164" i="3"/>
  <c r="O179" i="3" s="1"/>
  <c r="O180" i="3"/>
  <c r="O193" i="3"/>
  <c r="O189" i="3"/>
  <c r="O186" i="3"/>
  <c r="O181" i="3"/>
  <c r="R92" i="3"/>
  <c r="R91" i="3"/>
  <c r="R110" i="3"/>
  <c r="R90" i="3"/>
  <c r="Q110" i="3"/>
  <c r="Q91" i="3"/>
  <c r="Q90" i="3"/>
  <c r="Q92" i="3"/>
  <c r="S84" i="3"/>
  <c r="R132" i="3"/>
  <c r="O155" i="3"/>
  <c r="O158" i="3" s="1"/>
  <c r="O159" i="3" s="1"/>
  <c r="O147" i="3"/>
  <c r="Q154" i="3"/>
  <c r="Q134" i="3"/>
  <c r="R43" i="1"/>
  <c r="S43" i="1" s="1"/>
  <c r="T43" i="1" s="1"/>
  <c r="U43" i="1" s="1"/>
  <c r="V43" i="1" s="1"/>
  <c r="AJ51" i="1"/>
  <c r="AP51" i="1" s="1"/>
  <c r="AV176" i="1"/>
  <c r="E192" i="1" s="1"/>
  <c r="AS177" i="1"/>
  <c r="H189" i="1"/>
  <c r="H188" i="1"/>
  <c r="H187" i="1"/>
  <c r="H184" i="1"/>
  <c r="H183" i="1"/>
  <c r="H180" i="1"/>
  <c r="H179" i="1"/>
  <c r="H176" i="1"/>
  <c r="H175" i="1"/>
  <c r="H186" i="1"/>
  <c r="H185" i="1"/>
  <c r="H178" i="1"/>
  <c r="H177" i="1"/>
  <c r="H173" i="1"/>
  <c r="H170" i="1"/>
  <c r="H169" i="1"/>
  <c r="H166" i="1"/>
  <c r="H165" i="1"/>
  <c r="H182" i="1"/>
  <c r="H181" i="1"/>
  <c r="H174" i="1"/>
  <c r="H171" i="1"/>
  <c r="H168" i="1"/>
  <c r="H172" i="1"/>
  <c r="H167" i="1"/>
  <c r="G46" i="1"/>
  <c r="I31" i="1"/>
  <c r="I33" i="1"/>
  <c r="I35" i="1"/>
  <c r="I37" i="1"/>
  <c r="I32" i="1"/>
  <c r="I36" i="1"/>
  <c r="I30" i="1"/>
  <c r="I34" i="1"/>
  <c r="O53" i="1"/>
  <c r="N64" i="1"/>
  <c r="S132" i="3" l="1"/>
  <c r="T84" i="3"/>
  <c r="R212" i="3"/>
  <c r="R213" i="3" s="1"/>
  <c r="R214" i="3" s="1"/>
  <c r="S149" i="3"/>
  <c r="S110" i="3"/>
  <c r="S91" i="3"/>
  <c r="S90" i="3"/>
  <c r="S92" i="3"/>
  <c r="Q129" i="3"/>
  <c r="Q130" i="3" s="1"/>
  <c r="Q112" i="3"/>
  <c r="R129" i="3"/>
  <c r="R112" i="3"/>
  <c r="E179" i="3"/>
  <c r="F179" i="3"/>
  <c r="V66" i="3"/>
  <c r="V68" i="3" s="1"/>
  <c r="U70" i="3"/>
  <c r="U75" i="3" s="1"/>
  <c r="N161" i="3"/>
  <c r="N123" i="3"/>
  <c r="N126" i="3"/>
  <c r="N124" i="3"/>
  <c r="N127" i="3"/>
  <c r="P145" i="3"/>
  <c r="P144" i="3"/>
  <c r="P138" i="3"/>
  <c r="Q138" i="3"/>
  <c r="Q145" i="3"/>
  <c r="Q144" i="3"/>
  <c r="O151" i="3"/>
  <c r="O162" i="3" s="1"/>
  <c r="R154" i="3"/>
  <c r="R134" i="3"/>
  <c r="AT193" i="3"/>
  <c r="W82" i="3"/>
  <c r="X79" i="3"/>
  <c r="D89" i="3"/>
  <c r="D99" i="3" s="1"/>
  <c r="F99" i="3" s="1"/>
  <c r="E89" i="3"/>
  <c r="W43" i="1"/>
  <c r="X43" i="1" s="1"/>
  <c r="Y43" i="1" s="1"/>
  <c r="Z43" i="1" s="1"/>
  <c r="AA43" i="1" s="1"/>
  <c r="AQ51" i="1"/>
  <c r="AK51" i="1"/>
  <c r="P53" i="1"/>
  <c r="O64" i="1"/>
  <c r="G10" i="1"/>
  <c r="AS178" i="1"/>
  <c r="AS179" i="1"/>
  <c r="AS180" i="1"/>
  <c r="AS181" i="1"/>
  <c r="AS182" i="1"/>
  <c r="AS183" i="1"/>
  <c r="AS184" i="1"/>
  <c r="AS185" i="1"/>
  <c r="AS186" i="1"/>
  <c r="AS201" i="1"/>
  <c r="AS187" i="1"/>
  <c r="AS188" i="1"/>
  <c r="AS189" i="1"/>
  <c r="AS190" i="1"/>
  <c r="AS191" i="1"/>
  <c r="AS192" i="1"/>
  <c r="AS193" i="1"/>
  <c r="AS194" i="1"/>
  <c r="AS195" i="1"/>
  <c r="AS196" i="1"/>
  <c r="AS197" i="1"/>
  <c r="AS198" i="1"/>
  <c r="AS199" i="1"/>
  <c r="AS200" i="1"/>
  <c r="AE103" i="1"/>
  <c r="AB103" i="1"/>
  <c r="AA103" i="1"/>
  <c r="Z103" i="1"/>
  <c r="Y103" i="1"/>
  <c r="X103" i="1"/>
  <c r="W103" i="1"/>
  <c r="V103" i="1"/>
  <c r="U103" i="1"/>
  <c r="T103" i="1"/>
  <c r="S103" i="1"/>
  <c r="R103" i="1"/>
  <c r="Q103" i="1"/>
  <c r="P103" i="1"/>
  <c r="O103" i="1"/>
  <c r="N103" i="1"/>
  <c r="M103" i="1"/>
  <c r="L103" i="1"/>
  <c r="K103" i="1"/>
  <c r="J103" i="1"/>
  <c r="I103" i="1"/>
  <c r="H103" i="1"/>
  <c r="AC103" i="1"/>
  <c r="G103" i="1"/>
  <c r="AD103" i="1"/>
  <c r="I39" i="1"/>
  <c r="H46" i="1"/>
  <c r="G47" i="1"/>
  <c r="G50" i="1" s="1"/>
  <c r="AT177" i="1"/>
  <c r="R130" i="3" l="1"/>
  <c r="S212" i="3"/>
  <c r="S213" i="3" s="1"/>
  <c r="S214" i="3" s="1"/>
  <c r="T149" i="3"/>
  <c r="Q147" i="3"/>
  <c r="Q155" i="3"/>
  <c r="Q158" i="3" s="1"/>
  <c r="Q159" i="3" s="1"/>
  <c r="P155" i="3"/>
  <c r="P158" i="3" s="1"/>
  <c r="P159" i="3" s="1"/>
  <c r="P147" i="3"/>
  <c r="P197" i="3"/>
  <c r="P194" i="3"/>
  <c r="P193" i="3"/>
  <c r="P196" i="3"/>
  <c r="P195" i="3"/>
  <c r="P190" i="3"/>
  <c r="P189" i="3"/>
  <c r="P186" i="3"/>
  <c r="P184" i="3"/>
  <c r="P181" i="3"/>
  <c r="N164" i="3"/>
  <c r="P180" i="3" s="1"/>
  <c r="P192" i="3"/>
  <c r="P191" i="3"/>
  <c r="P182" i="3"/>
  <c r="P185" i="3"/>
  <c r="P183" i="3"/>
  <c r="P188" i="3"/>
  <c r="P187" i="3"/>
  <c r="U84" i="3"/>
  <c r="T132" i="3"/>
  <c r="T92" i="3"/>
  <c r="T110" i="3"/>
  <c r="T90" i="3"/>
  <c r="T91" i="3"/>
  <c r="X82" i="3"/>
  <c r="Y79" i="3"/>
  <c r="O113" i="3"/>
  <c r="O115" i="3" s="1"/>
  <c r="O116" i="3" s="1"/>
  <c r="O117" i="3" s="1"/>
  <c r="AU193" i="3"/>
  <c r="AV193" i="3" s="1"/>
  <c r="R145" i="3"/>
  <c r="R144" i="3"/>
  <c r="R138" i="3"/>
  <c r="V70" i="3"/>
  <c r="W66" i="3"/>
  <c r="W68" i="3" s="1"/>
  <c r="S129" i="3"/>
  <c r="S112" i="3"/>
  <c r="S154" i="3"/>
  <c r="S134" i="3"/>
  <c r="AB43" i="1"/>
  <c r="AC43" i="1" s="1"/>
  <c r="AD43" i="1" s="1"/>
  <c r="AE43" i="1" s="1"/>
  <c r="AF43" i="1" s="1"/>
  <c r="AR51" i="1"/>
  <c r="AL51" i="1"/>
  <c r="G67" i="1"/>
  <c r="AI65" i="1"/>
  <c r="AI63" i="1"/>
  <c r="AI62" i="1"/>
  <c r="AI61" i="1"/>
  <c r="AI60" i="1"/>
  <c r="AI59" i="1"/>
  <c r="AI58" i="1"/>
  <c r="AI57" i="1"/>
  <c r="AI56" i="1"/>
  <c r="AI55" i="1"/>
  <c r="AI54" i="1"/>
  <c r="AI53" i="1"/>
  <c r="E204" i="1"/>
  <c r="G105" i="1"/>
  <c r="AU177" i="1"/>
  <c r="AV177" i="1" s="1"/>
  <c r="I46" i="1"/>
  <c r="H47" i="1"/>
  <c r="H50" i="1" s="1"/>
  <c r="H67" i="1" s="1"/>
  <c r="F203" i="1"/>
  <c r="G203" i="1"/>
  <c r="H203" i="1"/>
  <c r="I203" i="1"/>
  <c r="J203" i="1"/>
  <c r="K203" i="1"/>
  <c r="L203" i="1"/>
  <c r="M203" i="1"/>
  <c r="N203" i="1"/>
  <c r="O203" i="1"/>
  <c r="P203" i="1"/>
  <c r="Q203" i="1"/>
  <c r="R203" i="1"/>
  <c r="S203" i="1"/>
  <c r="T203" i="1"/>
  <c r="U203" i="1"/>
  <c r="V203" i="1"/>
  <c r="W203" i="1"/>
  <c r="X203" i="1"/>
  <c r="Y203" i="1"/>
  <c r="Z203" i="1"/>
  <c r="AA203" i="1"/>
  <c r="AB203" i="1"/>
  <c r="AC203" i="1"/>
  <c r="E203" i="1"/>
  <c r="G11" i="1"/>
  <c r="Q53" i="1"/>
  <c r="P64" i="1"/>
  <c r="P151" i="3" l="1"/>
  <c r="P162" i="3" s="1"/>
  <c r="S130" i="3"/>
  <c r="V75" i="3"/>
  <c r="T212" i="3"/>
  <c r="T213" i="3" s="1"/>
  <c r="T214" i="3" s="1"/>
  <c r="U149" i="3"/>
  <c r="O161" i="3"/>
  <c r="O126" i="3"/>
  <c r="O123" i="3"/>
  <c r="O124" i="3"/>
  <c r="O127" i="3"/>
  <c r="U110" i="3"/>
  <c r="U91" i="3"/>
  <c r="U92" i="3"/>
  <c r="F180" i="3"/>
  <c r="E180" i="3"/>
  <c r="S138" i="3"/>
  <c r="S145" i="3"/>
  <c r="S144" i="3"/>
  <c r="X66" i="3"/>
  <c r="X68" i="3" s="1"/>
  <c r="W70" i="3"/>
  <c r="W75" i="3" s="1"/>
  <c r="R155" i="3"/>
  <c r="R158" i="3" s="1"/>
  <c r="R159" i="3" s="1"/>
  <c r="R147" i="3"/>
  <c r="R151" i="3"/>
  <c r="R162" i="3" s="1"/>
  <c r="AT194" i="3"/>
  <c r="Y82" i="3"/>
  <c r="Z79" i="3"/>
  <c r="T129" i="3"/>
  <c r="T130" i="3" s="1"/>
  <c r="T112" i="3"/>
  <c r="T154" i="3"/>
  <c r="T134" i="3"/>
  <c r="Q151" i="3"/>
  <c r="Q162" i="3" s="1"/>
  <c r="E205" i="1"/>
  <c r="E206" i="1" s="1"/>
  <c r="F204" i="1" s="1"/>
  <c r="F205" i="1" s="1"/>
  <c r="F206" i="1" s="1"/>
  <c r="AS51" i="1"/>
  <c r="AM51" i="1"/>
  <c r="G124" i="1"/>
  <c r="J46" i="1"/>
  <c r="I47" i="1"/>
  <c r="I50" i="1" s="1"/>
  <c r="I67" i="1" s="1"/>
  <c r="AT178" i="1"/>
  <c r="R53" i="1"/>
  <c r="Q64" i="1"/>
  <c r="AP53" i="1" s="1"/>
  <c r="D96" i="1"/>
  <c r="F96" i="1" s="1"/>
  <c r="G141" i="1" l="1"/>
  <c r="W84" i="3"/>
  <c r="V132" i="3"/>
  <c r="U212" i="3"/>
  <c r="U213" i="3" s="1"/>
  <c r="U214" i="3" s="1"/>
  <c r="V149" i="3"/>
  <c r="T145" i="3"/>
  <c r="T144" i="3"/>
  <c r="T138" i="3"/>
  <c r="X70" i="3"/>
  <c r="X75" i="3" s="1"/>
  <c r="Y66" i="3"/>
  <c r="Y68" i="3" s="1"/>
  <c r="S155" i="3"/>
  <c r="S158" i="3" s="1"/>
  <c r="S159" i="3" s="1"/>
  <c r="S147" i="3"/>
  <c r="U129" i="3"/>
  <c r="U130" i="3" s="1"/>
  <c r="U112" i="3"/>
  <c r="Z82" i="3"/>
  <c r="AA79" i="3"/>
  <c r="P113" i="3"/>
  <c r="P115" i="3" s="1"/>
  <c r="P116" i="3" s="1"/>
  <c r="P117" i="3" s="1"/>
  <c r="AU194" i="3"/>
  <c r="AV194" i="3" s="1"/>
  <c r="Q196" i="3"/>
  <c r="Q195" i="3"/>
  <c r="Q192" i="3"/>
  <c r="Q193" i="3"/>
  <c r="Q191" i="3"/>
  <c r="Q188" i="3"/>
  <c r="Q187" i="3"/>
  <c r="Q185" i="3"/>
  <c r="Q183" i="3"/>
  <c r="Q182" i="3"/>
  <c r="Q189" i="3"/>
  <c r="Q186" i="3"/>
  <c r="Q190" i="3"/>
  <c r="Q184" i="3"/>
  <c r="O164" i="3"/>
  <c r="Q181" i="3" s="1"/>
  <c r="Q197" i="3"/>
  <c r="Q194" i="3"/>
  <c r="U132" i="3"/>
  <c r="V84" i="3"/>
  <c r="H124" i="1"/>
  <c r="G204" i="1"/>
  <c r="G205" i="1" s="1"/>
  <c r="G206" i="1" s="1"/>
  <c r="H141" i="1"/>
  <c r="AP65" i="1"/>
  <c r="AP63" i="1"/>
  <c r="AP62" i="1"/>
  <c r="AP61" i="1"/>
  <c r="AP60" i="1"/>
  <c r="AP59" i="1"/>
  <c r="AP58" i="1"/>
  <c r="AP57" i="1"/>
  <c r="AP56" i="1"/>
  <c r="AP55" i="1"/>
  <c r="AP54" i="1"/>
  <c r="K46" i="1"/>
  <c r="J47" i="1"/>
  <c r="J50" i="1" s="1"/>
  <c r="J67" i="1" s="1"/>
  <c r="S53" i="1"/>
  <c r="R64" i="1"/>
  <c r="H105" i="1"/>
  <c r="AU178" i="1"/>
  <c r="AV178" i="1" s="1"/>
  <c r="G126" i="1"/>
  <c r="G146" i="1"/>
  <c r="S151" i="3" l="1"/>
  <c r="S162" i="3" s="1"/>
  <c r="W132" i="3"/>
  <c r="X84" i="3"/>
  <c r="V212" i="3"/>
  <c r="V213" i="3" s="1"/>
  <c r="V214" i="3" s="1"/>
  <c r="W149" i="3"/>
  <c r="U154" i="3"/>
  <c r="U134" i="3"/>
  <c r="U90" i="3"/>
  <c r="V92" i="3"/>
  <c r="V91" i="3"/>
  <c r="V110" i="3"/>
  <c r="AT195" i="3"/>
  <c r="AA82" i="3"/>
  <c r="AB79" i="3"/>
  <c r="T155" i="3"/>
  <c r="T158" i="3" s="1"/>
  <c r="T159" i="3" s="1"/>
  <c r="T147" i="3"/>
  <c r="V134" i="3"/>
  <c r="V154" i="3"/>
  <c r="E181" i="3"/>
  <c r="F181" i="3"/>
  <c r="P161" i="3"/>
  <c r="P126" i="3"/>
  <c r="P123" i="3"/>
  <c r="P124" i="3"/>
  <c r="P127" i="3"/>
  <c r="Z66" i="3"/>
  <c r="Z68" i="3" s="1"/>
  <c r="Y70" i="3"/>
  <c r="Y75" i="3" s="1"/>
  <c r="W110" i="3"/>
  <c r="W91" i="3"/>
  <c r="W92" i="3"/>
  <c r="I124" i="1"/>
  <c r="H204" i="1"/>
  <c r="H205" i="1" s="1"/>
  <c r="H206" i="1" s="1"/>
  <c r="I141" i="1"/>
  <c r="AT179" i="1"/>
  <c r="H146" i="1"/>
  <c r="H126" i="1"/>
  <c r="G137" i="1"/>
  <c r="G130" i="1"/>
  <c r="G136" i="1"/>
  <c r="T53" i="1"/>
  <c r="S64" i="1"/>
  <c r="L46" i="1"/>
  <c r="K47" i="1"/>
  <c r="K50" i="1" s="1"/>
  <c r="K67" i="1" s="1"/>
  <c r="Y84" i="3" l="1"/>
  <c r="X132" i="3"/>
  <c r="Z70" i="3"/>
  <c r="AA66" i="3"/>
  <c r="AA68" i="3" s="1"/>
  <c r="W129" i="3"/>
  <c r="W112" i="3"/>
  <c r="R197" i="3"/>
  <c r="R194" i="3"/>
  <c r="R193" i="3"/>
  <c r="R192" i="3"/>
  <c r="R190" i="3"/>
  <c r="R189" i="3"/>
  <c r="R186" i="3"/>
  <c r="R184" i="3"/>
  <c r="P164" i="3"/>
  <c r="R182" i="3" s="1"/>
  <c r="R188" i="3"/>
  <c r="R187" i="3"/>
  <c r="R185" i="3"/>
  <c r="R183" i="3"/>
  <c r="R196" i="3"/>
  <c r="R195" i="3"/>
  <c r="R191" i="3"/>
  <c r="V145" i="3"/>
  <c r="V144" i="3"/>
  <c r="V138" i="3"/>
  <c r="T151" i="3"/>
  <c r="T162" i="3" s="1"/>
  <c r="AB82" i="3"/>
  <c r="AC79" i="3"/>
  <c r="Q113" i="3"/>
  <c r="Q115" i="3" s="1"/>
  <c r="Q116" i="3" s="1"/>
  <c r="Q117" i="3" s="1"/>
  <c r="AU195" i="3"/>
  <c r="AV195" i="3" s="1"/>
  <c r="V129" i="3"/>
  <c r="V130" i="3" s="1"/>
  <c r="W130" i="3" s="1"/>
  <c r="V112" i="3"/>
  <c r="U138" i="3"/>
  <c r="U145" i="3"/>
  <c r="U144" i="3"/>
  <c r="X92" i="3"/>
  <c r="X110" i="3"/>
  <c r="X91" i="3"/>
  <c r="D90" i="3"/>
  <c r="D100" i="3" s="1"/>
  <c r="F100" i="3" s="1"/>
  <c r="E90" i="3"/>
  <c r="W212" i="3"/>
  <c r="W213" i="3" s="1"/>
  <c r="W214" i="3" s="1"/>
  <c r="X149" i="3"/>
  <c r="W154" i="3"/>
  <c r="W134" i="3"/>
  <c r="I204" i="1"/>
  <c r="I205" i="1" s="1"/>
  <c r="I206" i="1" s="1"/>
  <c r="J141" i="1"/>
  <c r="J124" i="1"/>
  <c r="M46" i="1"/>
  <c r="L47" i="1"/>
  <c r="L50" i="1" s="1"/>
  <c r="L67" i="1" s="1"/>
  <c r="U53" i="1"/>
  <c r="T64" i="1"/>
  <c r="I105" i="1"/>
  <c r="AU179" i="1"/>
  <c r="AV179" i="1" s="1"/>
  <c r="I146" i="1"/>
  <c r="I126" i="1"/>
  <c r="G147" i="1"/>
  <c r="G150" i="1" s="1"/>
  <c r="G151" i="1" s="1"/>
  <c r="G139" i="1"/>
  <c r="H136" i="1"/>
  <c r="H137" i="1"/>
  <c r="H130" i="1"/>
  <c r="X212" i="3" l="1"/>
  <c r="X213" i="3" s="1"/>
  <c r="X214" i="3" s="1"/>
  <c r="Y149" i="3"/>
  <c r="X129" i="3"/>
  <c r="X130" i="3" s="1"/>
  <c r="X112" i="3"/>
  <c r="U147" i="3"/>
  <c r="U155" i="3"/>
  <c r="U158" i="3" s="1"/>
  <c r="U159" i="3" s="1"/>
  <c r="AT196" i="3"/>
  <c r="AC82" i="3"/>
  <c r="AD79" i="3"/>
  <c r="V155" i="3"/>
  <c r="V158" i="3" s="1"/>
  <c r="V159" i="3" s="1"/>
  <c r="V147" i="3"/>
  <c r="V151" i="3"/>
  <c r="V162" i="3" s="1"/>
  <c r="X154" i="3"/>
  <c r="X134" i="3"/>
  <c r="W138" i="3"/>
  <c r="W145" i="3"/>
  <c r="W144" i="3"/>
  <c r="Q126" i="3"/>
  <c r="Q123" i="3"/>
  <c r="Q161" i="3"/>
  <c r="Q124" i="3"/>
  <c r="Q127" i="3"/>
  <c r="F182" i="3"/>
  <c r="E182" i="3"/>
  <c r="AB66" i="3"/>
  <c r="AB68" i="3" s="1"/>
  <c r="AA70" i="3"/>
  <c r="AA75" i="3" s="1"/>
  <c r="Z75" i="3"/>
  <c r="Y110" i="3"/>
  <c r="Y91" i="3"/>
  <c r="Y92" i="3"/>
  <c r="H147" i="1"/>
  <c r="H150" i="1" s="1"/>
  <c r="H151" i="1" s="1"/>
  <c r="H139" i="1"/>
  <c r="H143" i="1"/>
  <c r="H154" i="1" s="1"/>
  <c r="G143" i="1"/>
  <c r="G154" i="1" s="1"/>
  <c r="V53" i="1"/>
  <c r="U64" i="1"/>
  <c r="J126" i="1"/>
  <c r="J146" i="1"/>
  <c r="I136" i="1"/>
  <c r="I137" i="1"/>
  <c r="I130" i="1"/>
  <c r="AT180" i="1"/>
  <c r="K124" i="1"/>
  <c r="N46" i="1"/>
  <c r="M47" i="1"/>
  <c r="M50" i="1" s="1"/>
  <c r="M67" i="1" s="1"/>
  <c r="J204" i="1"/>
  <c r="J205" i="1" s="1"/>
  <c r="J206" i="1" s="1"/>
  <c r="K141" i="1"/>
  <c r="AA84" i="3" l="1"/>
  <c r="Z132" i="3"/>
  <c r="Y212" i="3"/>
  <c r="Y213" i="3" s="1"/>
  <c r="Y214" i="3" s="1"/>
  <c r="Z149" i="3"/>
  <c r="Y129" i="3"/>
  <c r="Y130" i="3" s="1"/>
  <c r="Y112" i="3"/>
  <c r="AB70" i="3"/>
  <c r="AB75" i="3" s="1"/>
  <c r="AC66" i="3"/>
  <c r="AC68" i="3" s="1"/>
  <c r="Y132" i="3"/>
  <c r="Z84" i="3"/>
  <c r="S196" i="3"/>
  <c r="S195" i="3"/>
  <c r="S192" i="3"/>
  <c r="S197" i="3"/>
  <c r="S194" i="3"/>
  <c r="S191" i="3"/>
  <c r="S188" i="3"/>
  <c r="S187" i="3"/>
  <c r="S185" i="3"/>
  <c r="S193" i="3"/>
  <c r="S190" i="3"/>
  <c r="S184" i="3"/>
  <c r="Q164" i="3"/>
  <c r="S183" i="3" s="1"/>
  <c r="S189" i="3"/>
  <c r="S186" i="3"/>
  <c r="X145" i="3"/>
  <c r="X144" i="3"/>
  <c r="X138" i="3"/>
  <c r="AD82" i="3"/>
  <c r="AE79" i="3"/>
  <c r="R113" i="3"/>
  <c r="R115" i="3" s="1"/>
  <c r="R116" i="3" s="1"/>
  <c r="R117" i="3" s="1"/>
  <c r="AU196" i="3"/>
  <c r="AV196" i="3" s="1"/>
  <c r="W155" i="3"/>
  <c r="W158" i="3" s="1"/>
  <c r="W159" i="3" s="1"/>
  <c r="W147" i="3"/>
  <c r="U151" i="3"/>
  <c r="U162" i="3" s="1"/>
  <c r="K204" i="1"/>
  <c r="K205" i="1" s="1"/>
  <c r="K206" i="1" s="1"/>
  <c r="L141" i="1"/>
  <c r="L124" i="1"/>
  <c r="O46" i="1"/>
  <c r="N47" i="1"/>
  <c r="N50" i="1" s="1"/>
  <c r="N67" i="1" s="1"/>
  <c r="I147" i="1"/>
  <c r="I150" i="1" s="1"/>
  <c r="I151" i="1" s="1"/>
  <c r="I139" i="1"/>
  <c r="K126" i="1"/>
  <c r="K146" i="1"/>
  <c r="J105" i="1"/>
  <c r="AU180" i="1"/>
  <c r="AV180" i="1" s="1"/>
  <c r="J137" i="1"/>
  <c r="J136" i="1"/>
  <c r="J130" i="1"/>
  <c r="W53" i="1"/>
  <c r="V64" i="1"/>
  <c r="AQ53" i="1" s="1"/>
  <c r="AA132" i="3" l="1"/>
  <c r="AB84" i="3"/>
  <c r="Z212" i="3"/>
  <c r="Z213" i="3" s="1"/>
  <c r="Z214" i="3" s="1"/>
  <c r="AA149" i="3"/>
  <c r="R161" i="3"/>
  <c r="R123" i="3"/>
  <c r="R126" i="3"/>
  <c r="R124" i="3"/>
  <c r="R127" i="3"/>
  <c r="X155" i="3"/>
  <c r="X158" i="3" s="1"/>
  <c r="X159" i="3" s="1"/>
  <c r="X147" i="3"/>
  <c r="E183" i="3"/>
  <c r="F183" i="3"/>
  <c r="Y154" i="3"/>
  <c r="Y134" i="3"/>
  <c r="Z154" i="3"/>
  <c r="Z134" i="3"/>
  <c r="W151" i="3"/>
  <c r="W162" i="3" s="1"/>
  <c r="AT197" i="3"/>
  <c r="AE82" i="3"/>
  <c r="AF79" i="3"/>
  <c r="AF82" i="3" s="1"/>
  <c r="Z92" i="3"/>
  <c r="Z91" i="3"/>
  <c r="Z110" i="3"/>
  <c r="AD66" i="3"/>
  <c r="AD68" i="3" s="1"/>
  <c r="AC70" i="3"/>
  <c r="AC75" i="3" s="1"/>
  <c r="AA110" i="3"/>
  <c r="AA92" i="3"/>
  <c r="I143" i="1"/>
  <c r="I154" i="1" s="1"/>
  <c r="L204" i="1"/>
  <c r="L205" i="1" s="1"/>
  <c r="L206" i="1" s="1"/>
  <c r="M141" i="1"/>
  <c r="X53" i="1"/>
  <c r="W64" i="1"/>
  <c r="J147" i="1"/>
  <c r="J150" i="1" s="1"/>
  <c r="J151" i="1" s="1"/>
  <c r="J139" i="1"/>
  <c r="K137" i="1"/>
  <c r="K130" i="1"/>
  <c r="K136" i="1"/>
  <c r="AQ65" i="1"/>
  <c r="AQ63" i="1"/>
  <c r="AQ62" i="1"/>
  <c r="AQ61" i="1"/>
  <c r="AQ60" i="1"/>
  <c r="AQ59" i="1"/>
  <c r="AQ56" i="1"/>
  <c r="AQ55" i="1"/>
  <c r="AQ54" i="1"/>
  <c r="AQ57" i="1"/>
  <c r="AQ58" i="1"/>
  <c r="AT181" i="1"/>
  <c r="L146" i="1"/>
  <c r="L126" i="1"/>
  <c r="M124" i="1"/>
  <c r="P46" i="1"/>
  <c r="O47" i="1"/>
  <c r="O50" i="1" s="1"/>
  <c r="O67" i="1" s="1"/>
  <c r="AA212" i="3" l="1"/>
  <c r="AA213" i="3" s="1"/>
  <c r="AA214" i="3" s="1"/>
  <c r="AB149" i="3"/>
  <c r="AC84" i="3"/>
  <c r="AB132" i="3"/>
  <c r="Y138" i="3"/>
  <c r="Y145" i="3"/>
  <c r="Y144" i="3"/>
  <c r="AD70" i="3"/>
  <c r="AD75" i="3" s="1"/>
  <c r="AE66" i="3"/>
  <c r="AE68" i="3" s="1"/>
  <c r="E91" i="3"/>
  <c r="D91" i="3"/>
  <c r="D101" i="3" s="1"/>
  <c r="F101" i="3" s="1"/>
  <c r="S113" i="3"/>
  <c r="S115" i="3" s="1"/>
  <c r="S116" i="3" s="1"/>
  <c r="S117" i="3" s="1"/>
  <c r="AU197" i="3"/>
  <c r="AV197" i="3" s="1"/>
  <c r="Z145" i="3"/>
  <c r="Z144" i="3"/>
  <c r="Z138" i="3"/>
  <c r="X151" i="3"/>
  <c r="X162" i="3" s="1"/>
  <c r="T197" i="3"/>
  <c r="T194" i="3"/>
  <c r="T193" i="3"/>
  <c r="T196" i="3"/>
  <c r="T195" i="3"/>
  <c r="T190" i="3"/>
  <c r="T189" i="3"/>
  <c r="T186" i="3"/>
  <c r="R164" i="3"/>
  <c r="T184" i="3" s="1"/>
  <c r="T191" i="3"/>
  <c r="T192" i="3"/>
  <c r="T188" i="3"/>
  <c r="T187" i="3"/>
  <c r="T185" i="3"/>
  <c r="AB92" i="3"/>
  <c r="AB110" i="3"/>
  <c r="AA129" i="3"/>
  <c r="AA112" i="3"/>
  <c r="Z129" i="3"/>
  <c r="Z130" i="3" s="1"/>
  <c r="AA130" i="3" s="1"/>
  <c r="Z112" i="3"/>
  <c r="AA154" i="3"/>
  <c r="AA134" i="3"/>
  <c r="J143" i="1"/>
  <c r="J154" i="1" s="1"/>
  <c r="N124" i="1"/>
  <c r="M146" i="1"/>
  <c r="M126" i="1"/>
  <c r="Q46" i="1"/>
  <c r="P47" i="1"/>
  <c r="P50" i="1" s="1"/>
  <c r="P67" i="1" s="1"/>
  <c r="L136" i="1"/>
  <c r="L137" i="1"/>
  <c r="L130" i="1"/>
  <c r="K105" i="1"/>
  <c r="AU181" i="1"/>
  <c r="AV181" i="1" s="1"/>
  <c r="Y53" i="1"/>
  <c r="X64" i="1"/>
  <c r="K147" i="1"/>
  <c r="K150" i="1" s="1"/>
  <c r="K151" i="1" s="1"/>
  <c r="K139" i="1"/>
  <c r="M204" i="1"/>
  <c r="M205" i="1" s="1"/>
  <c r="M206" i="1" s="1"/>
  <c r="N141" i="1"/>
  <c r="AC132" i="3" l="1"/>
  <c r="AD84" i="3"/>
  <c r="AB212" i="3"/>
  <c r="AB213" i="3" s="1"/>
  <c r="AB214" i="3" s="1"/>
  <c r="AC149" i="3"/>
  <c r="AB129" i="3"/>
  <c r="AB130" i="3" s="1"/>
  <c r="AB112" i="3"/>
  <c r="S161" i="3"/>
  <c r="S126" i="3"/>
  <c r="S123" i="3"/>
  <c r="S124" i="3"/>
  <c r="S127" i="3"/>
  <c r="Y147" i="3"/>
  <c r="Y155" i="3"/>
  <c r="Y158" i="3" s="1"/>
  <c r="Y159" i="3" s="1"/>
  <c r="AC110" i="3"/>
  <c r="AC92" i="3"/>
  <c r="AA138" i="3"/>
  <c r="AA145" i="3"/>
  <c r="AA144" i="3"/>
  <c r="F184" i="3"/>
  <c r="E184" i="3"/>
  <c r="Z155" i="3"/>
  <c r="Z158" i="3" s="1"/>
  <c r="Z159" i="3" s="1"/>
  <c r="Z147" i="3"/>
  <c r="AT198" i="3"/>
  <c r="AF66" i="3"/>
  <c r="AF68" i="3" s="1"/>
  <c r="AE70" i="3"/>
  <c r="AB154" i="3"/>
  <c r="AB134" i="3"/>
  <c r="K143" i="1"/>
  <c r="K154" i="1" s="1"/>
  <c r="N204" i="1"/>
  <c r="N205" i="1" s="1"/>
  <c r="N206" i="1" s="1"/>
  <c r="O141" i="1"/>
  <c r="AT182" i="1"/>
  <c r="M136" i="1"/>
  <c r="M137" i="1"/>
  <c r="M130" i="1"/>
  <c r="N126" i="1"/>
  <c r="N146" i="1"/>
  <c r="Z53" i="1"/>
  <c r="Y64" i="1"/>
  <c r="L139" i="1"/>
  <c r="L147" i="1"/>
  <c r="L150" i="1" s="1"/>
  <c r="L151" i="1" s="1"/>
  <c r="O124" i="1"/>
  <c r="R46" i="1"/>
  <c r="Q47" i="1"/>
  <c r="Q50" i="1" s="1"/>
  <c r="Z151" i="3" l="1"/>
  <c r="Z162" i="3" s="1"/>
  <c r="AC212" i="3"/>
  <c r="AC213" i="3" s="1"/>
  <c r="AD149" i="3"/>
  <c r="AE75" i="3"/>
  <c r="AC129" i="3"/>
  <c r="AC130" i="3" s="1"/>
  <c r="AC112" i="3"/>
  <c r="U196" i="3"/>
  <c r="U195" i="3"/>
  <c r="U192" i="3"/>
  <c r="U193" i="3"/>
  <c r="U191" i="3"/>
  <c r="U188" i="3"/>
  <c r="U187" i="3"/>
  <c r="U197" i="3"/>
  <c r="U194" i="3"/>
  <c r="U189" i="3"/>
  <c r="U186" i="3"/>
  <c r="U190" i="3"/>
  <c r="S164" i="3"/>
  <c r="U185" i="3" s="1"/>
  <c r="AD92" i="3"/>
  <c r="AD110" i="3"/>
  <c r="T113" i="3"/>
  <c r="T115" i="3" s="1"/>
  <c r="T116" i="3" s="1"/>
  <c r="T117" i="3" s="1"/>
  <c r="AU198" i="3"/>
  <c r="AV198" i="3" s="1"/>
  <c r="AB145" i="3"/>
  <c r="AB144" i="3"/>
  <c r="AB138" i="3"/>
  <c r="AF70" i="3"/>
  <c r="AF75" i="3" s="1"/>
  <c r="AA155" i="3"/>
  <c r="AA158" i="3" s="1"/>
  <c r="AA159" i="3" s="1"/>
  <c r="AA147" i="3"/>
  <c r="Y151" i="3"/>
  <c r="Y162" i="3" s="1"/>
  <c r="AC154" i="3"/>
  <c r="AC134" i="3"/>
  <c r="AJ63" i="1"/>
  <c r="AJ62" i="1"/>
  <c r="AJ61" i="1"/>
  <c r="AJ60" i="1"/>
  <c r="AJ59" i="1"/>
  <c r="AJ56" i="1"/>
  <c r="AJ55" i="1"/>
  <c r="Q67" i="1"/>
  <c r="AJ54" i="1"/>
  <c r="AJ57" i="1"/>
  <c r="AJ58" i="1"/>
  <c r="AJ53" i="1"/>
  <c r="AJ65" i="1"/>
  <c r="O204" i="1"/>
  <c r="O205" i="1" s="1"/>
  <c r="O206" i="1" s="1"/>
  <c r="P141" i="1"/>
  <c r="O146" i="1"/>
  <c r="O126" i="1"/>
  <c r="S46" i="1"/>
  <c r="R47" i="1"/>
  <c r="R50" i="1" s="1"/>
  <c r="R67" i="1" s="1"/>
  <c r="AA53" i="1"/>
  <c r="Z64" i="1"/>
  <c r="AR53" i="1" s="1"/>
  <c r="N137" i="1"/>
  <c r="N130" i="1"/>
  <c r="N136" i="1"/>
  <c r="L105" i="1"/>
  <c r="AU182" i="1"/>
  <c r="AV182" i="1" s="1"/>
  <c r="L143" i="1"/>
  <c r="L154" i="1" s="1"/>
  <c r="M147" i="1"/>
  <c r="M150" i="1" s="1"/>
  <c r="M151" i="1" s="1"/>
  <c r="M139" i="1"/>
  <c r="AA151" i="3" l="1"/>
  <c r="AA162" i="3" s="1"/>
  <c r="AE132" i="3"/>
  <c r="AF84" i="3"/>
  <c r="T161" i="3"/>
  <c r="T126" i="3"/>
  <c r="T123" i="3"/>
  <c r="T127" i="3"/>
  <c r="T124" i="3"/>
  <c r="AD129" i="3"/>
  <c r="AD130" i="3" s="1"/>
  <c r="AD112" i="3"/>
  <c r="F185" i="3"/>
  <c r="E185" i="3"/>
  <c r="AE84" i="3"/>
  <c r="AD132" i="3"/>
  <c r="AC138" i="3"/>
  <c r="AC145" i="3"/>
  <c r="AC144" i="3"/>
  <c r="AB155" i="3"/>
  <c r="AB158" i="3" s="1"/>
  <c r="AB159" i="3" s="1"/>
  <c r="AB147" i="3"/>
  <c r="AT199" i="3"/>
  <c r="M143" i="1"/>
  <c r="M154" i="1" s="1"/>
  <c r="P204" i="1"/>
  <c r="P205" i="1" s="1"/>
  <c r="P206" i="1" s="1"/>
  <c r="Q141" i="1"/>
  <c r="Q124" i="1"/>
  <c r="AT183" i="1"/>
  <c r="AR65" i="1"/>
  <c r="AR63" i="1"/>
  <c r="AR62" i="1"/>
  <c r="AR61" i="1"/>
  <c r="AR60" i="1"/>
  <c r="AR59" i="1"/>
  <c r="AR58" i="1"/>
  <c r="AR57" i="1"/>
  <c r="AR56" i="1"/>
  <c r="AR55" i="1"/>
  <c r="AR54" i="1"/>
  <c r="T46" i="1"/>
  <c r="S47" i="1"/>
  <c r="S50" i="1" s="1"/>
  <c r="S67" i="1" s="1"/>
  <c r="O136" i="1"/>
  <c r="O137" i="1"/>
  <c r="O130" i="1"/>
  <c r="P124" i="1"/>
  <c r="N147" i="1"/>
  <c r="N150" i="1" s="1"/>
  <c r="N151" i="1" s="1"/>
  <c r="N139" i="1"/>
  <c r="AB53" i="1"/>
  <c r="AA64" i="1"/>
  <c r="AB151" i="3" l="1"/>
  <c r="AB162" i="3" s="1"/>
  <c r="AE110" i="3"/>
  <c r="AE92" i="3"/>
  <c r="U113" i="3"/>
  <c r="U115" i="3" s="1"/>
  <c r="U116" i="3" s="1"/>
  <c r="U117" i="3" s="1"/>
  <c r="AU199" i="3"/>
  <c r="AV199" i="3" s="1"/>
  <c r="AD134" i="3"/>
  <c r="AD154" i="3"/>
  <c r="AC147" i="3"/>
  <c r="AC155" i="3"/>
  <c r="AC158" i="3" s="1"/>
  <c r="AC159" i="3" s="1"/>
  <c r="V197" i="3"/>
  <c r="V194" i="3"/>
  <c r="V193" i="3"/>
  <c r="V192" i="3"/>
  <c r="V190" i="3"/>
  <c r="V189" i="3"/>
  <c r="T164" i="3"/>
  <c r="V186" i="3" s="1"/>
  <c r="V196" i="3"/>
  <c r="V195" i="3"/>
  <c r="V188" i="3"/>
  <c r="V187" i="3"/>
  <c r="V191" i="3"/>
  <c r="AE154" i="3"/>
  <c r="AE134" i="3"/>
  <c r="Q204" i="1"/>
  <c r="Q205" i="1" s="1"/>
  <c r="Q206" i="1" s="1"/>
  <c r="R141" i="1"/>
  <c r="R124" i="1"/>
  <c r="P126" i="1"/>
  <c r="P146" i="1"/>
  <c r="O147" i="1"/>
  <c r="O150" i="1" s="1"/>
  <c r="O151" i="1" s="1"/>
  <c r="O139" i="1"/>
  <c r="AC53" i="1"/>
  <c r="AB64" i="1"/>
  <c r="N143" i="1"/>
  <c r="N154" i="1" s="1"/>
  <c r="U46" i="1"/>
  <c r="T47" i="1"/>
  <c r="T50" i="1" s="1"/>
  <c r="T67" i="1" s="1"/>
  <c r="M105" i="1"/>
  <c r="AU183" i="1"/>
  <c r="AV183" i="1" s="1"/>
  <c r="Q126" i="1"/>
  <c r="Q146" i="1"/>
  <c r="F186" i="3" l="1"/>
  <c r="E186" i="3"/>
  <c r="AC151" i="3"/>
  <c r="AC162" i="3" s="1"/>
  <c r="AD145" i="3"/>
  <c r="AD144" i="3"/>
  <c r="AD138" i="3"/>
  <c r="U126" i="3"/>
  <c r="U123" i="3"/>
  <c r="U161" i="3"/>
  <c r="U124" i="3"/>
  <c r="U127" i="3"/>
  <c r="AE129" i="3"/>
  <c r="AE130" i="3" s="1"/>
  <c r="AE112" i="3"/>
  <c r="AE138" i="3"/>
  <c r="AE145" i="3"/>
  <c r="AE144" i="3"/>
  <c r="AT200" i="3"/>
  <c r="E92" i="3"/>
  <c r="D92" i="3"/>
  <c r="D102" i="3" s="1"/>
  <c r="F102" i="3" s="1"/>
  <c r="O143" i="1"/>
  <c r="O154" i="1" s="1"/>
  <c r="S124" i="1"/>
  <c r="R204" i="1"/>
  <c r="R205" i="1" s="1"/>
  <c r="R206" i="1" s="1"/>
  <c r="S141" i="1"/>
  <c r="Q136" i="1"/>
  <c r="Q137" i="1"/>
  <c r="Q130" i="1"/>
  <c r="AD53" i="1"/>
  <c r="AC64" i="1"/>
  <c r="P136" i="1"/>
  <c r="P137" i="1"/>
  <c r="P130" i="1"/>
  <c r="AT184" i="1"/>
  <c r="V46" i="1"/>
  <c r="U47" i="1"/>
  <c r="U50" i="1" s="1"/>
  <c r="U67" i="1" s="1"/>
  <c r="R146" i="1"/>
  <c r="R126" i="1"/>
  <c r="V113" i="3" l="1"/>
  <c r="V115" i="3" s="1"/>
  <c r="V116" i="3" s="1"/>
  <c r="V117" i="3" s="1"/>
  <c r="AU200" i="3"/>
  <c r="AV200" i="3" s="1"/>
  <c r="AE155" i="3"/>
  <c r="AE158" i="3" s="1"/>
  <c r="AE159" i="3" s="1"/>
  <c r="AE147" i="3"/>
  <c r="W196" i="3"/>
  <c r="W195" i="3"/>
  <c r="W192" i="3"/>
  <c r="W197" i="3"/>
  <c r="W194" i="3"/>
  <c r="W191" i="3"/>
  <c r="W188" i="3"/>
  <c r="W190" i="3"/>
  <c r="U164" i="3"/>
  <c r="W187" i="3" s="1"/>
  <c r="W193" i="3"/>
  <c r="W189" i="3"/>
  <c r="AD155" i="3"/>
  <c r="AD158" i="3" s="1"/>
  <c r="AD159" i="3" s="1"/>
  <c r="AD147" i="3"/>
  <c r="T124" i="1"/>
  <c r="Q147" i="1"/>
  <c r="Q150" i="1" s="1"/>
  <c r="Q151" i="1" s="1"/>
  <c r="Q139" i="1"/>
  <c r="S146" i="1"/>
  <c r="S126" i="1"/>
  <c r="R136" i="1"/>
  <c r="R137" i="1"/>
  <c r="R130" i="1"/>
  <c r="W46" i="1"/>
  <c r="V47" i="1"/>
  <c r="V50" i="1" s="1"/>
  <c r="N105" i="1"/>
  <c r="AU184" i="1"/>
  <c r="AV184" i="1" s="1"/>
  <c r="P147" i="1"/>
  <c r="P150" i="1" s="1"/>
  <c r="P151" i="1" s="1"/>
  <c r="P139" i="1"/>
  <c r="AE53" i="1"/>
  <c r="AD64" i="1"/>
  <c r="S204" i="1"/>
  <c r="S205" i="1" s="1"/>
  <c r="S206" i="1" s="1"/>
  <c r="T141" i="1"/>
  <c r="E187" i="3" l="1"/>
  <c r="F187" i="3"/>
  <c r="AE151" i="3"/>
  <c r="AE162" i="3" s="1"/>
  <c r="AT201" i="3"/>
  <c r="AD151" i="3"/>
  <c r="AD162" i="3" s="1"/>
  <c r="V161" i="3"/>
  <c r="V123" i="3"/>
  <c r="V126" i="3"/>
  <c r="V124" i="3"/>
  <c r="V127" i="3"/>
  <c r="V67" i="1"/>
  <c r="AK63" i="1"/>
  <c r="AK62" i="1"/>
  <c r="AK61" i="1"/>
  <c r="AK60" i="1"/>
  <c r="AK59" i="1"/>
  <c r="AK58" i="1"/>
  <c r="AK57" i="1"/>
  <c r="AK56" i="1"/>
  <c r="AK55" i="1"/>
  <c r="AK54" i="1"/>
  <c r="AK53" i="1"/>
  <c r="AK65" i="1"/>
  <c r="T204" i="1"/>
  <c r="T205" i="1" s="1"/>
  <c r="T206" i="1" s="1"/>
  <c r="U141" i="1"/>
  <c r="S136" i="1"/>
  <c r="S137" i="1"/>
  <c r="S130" i="1"/>
  <c r="AF53" i="1"/>
  <c r="AF64" i="1" s="1"/>
  <c r="AE64" i="1"/>
  <c r="AS53" i="1" s="1"/>
  <c r="P143" i="1"/>
  <c r="P154" i="1" s="1"/>
  <c r="AT185" i="1"/>
  <c r="X46" i="1"/>
  <c r="W47" i="1"/>
  <c r="W50" i="1" s="1"/>
  <c r="W67" i="1" s="1"/>
  <c r="R147" i="1"/>
  <c r="R150" i="1" s="1"/>
  <c r="R151" i="1" s="1"/>
  <c r="R139" i="1"/>
  <c r="Q143" i="1"/>
  <c r="Q154" i="1" s="1"/>
  <c r="T126" i="1"/>
  <c r="T146" i="1"/>
  <c r="X197" i="3" l="1"/>
  <c r="X194" i="3"/>
  <c r="X193" i="3"/>
  <c r="X196" i="3"/>
  <c r="X195" i="3"/>
  <c r="X190" i="3"/>
  <c r="X189" i="3"/>
  <c r="V164" i="3"/>
  <c r="X188" i="3" s="1"/>
  <c r="X192" i="3"/>
  <c r="X191" i="3"/>
  <c r="W113" i="3"/>
  <c r="W115" i="3" s="1"/>
  <c r="W116" i="3" s="1"/>
  <c r="W117" i="3" s="1"/>
  <c r="AU201" i="3"/>
  <c r="AV201" i="3" s="1"/>
  <c r="R143" i="1"/>
  <c r="R154" i="1" s="1"/>
  <c r="V124" i="1"/>
  <c r="Y46" i="1"/>
  <c r="X47" i="1"/>
  <c r="X50" i="1" s="1"/>
  <c r="X67" i="1" s="1"/>
  <c r="O105" i="1"/>
  <c r="AU185" i="1"/>
  <c r="AV185" i="1" s="1"/>
  <c r="AS65" i="1"/>
  <c r="AS63" i="1"/>
  <c r="AS62" i="1"/>
  <c r="AS61" i="1"/>
  <c r="AS60" i="1"/>
  <c r="AS59" i="1"/>
  <c r="AS56" i="1"/>
  <c r="AS55" i="1"/>
  <c r="AS54" i="1"/>
  <c r="AS57" i="1"/>
  <c r="AS58" i="1"/>
  <c r="T137" i="1"/>
  <c r="T136" i="1"/>
  <c r="T130" i="1"/>
  <c r="S147" i="1"/>
  <c r="S150" i="1" s="1"/>
  <c r="S151" i="1" s="1"/>
  <c r="S139" i="1"/>
  <c r="U204" i="1"/>
  <c r="U205" i="1" s="1"/>
  <c r="U206" i="1" s="1"/>
  <c r="V141" i="1"/>
  <c r="U124" i="1"/>
  <c r="AT202" i="3" l="1"/>
  <c r="F188" i="3"/>
  <c r="E188" i="3"/>
  <c r="W161" i="3"/>
  <c r="W126" i="3"/>
  <c r="W123" i="3"/>
  <c r="W127" i="3"/>
  <c r="W124" i="3"/>
  <c r="S143" i="1"/>
  <c r="S154" i="1" s="1"/>
  <c r="W124" i="1"/>
  <c r="V204" i="1"/>
  <c r="V205" i="1" s="1"/>
  <c r="V206" i="1" s="1"/>
  <c r="W141" i="1"/>
  <c r="U126" i="1"/>
  <c r="U146" i="1"/>
  <c r="T147" i="1"/>
  <c r="T150" i="1" s="1"/>
  <c r="T151" i="1" s="1"/>
  <c r="T139" i="1"/>
  <c r="AT186" i="1"/>
  <c r="Z46" i="1"/>
  <c r="Y47" i="1"/>
  <c r="Y50" i="1" s="1"/>
  <c r="Y67" i="1" s="1"/>
  <c r="V146" i="1"/>
  <c r="V126" i="1"/>
  <c r="Y196" i="3" l="1"/>
  <c r="Y195" i="3"/>
  <c r="Y192" i="3"/>
  <c r="Y193" i="3"/>
  <c r="Y191" i="3"/>
  <c r="Y197" i="3"/>
  <c r="Y194" i="3"/>
  <c r="Y190" i="3"/>
  <c r="W164" i="3"/>
  <c r="Y189" i="3" s="1"/>
  <c r="X113" i="3"/>
  <c r="X115" i="3" s="1"/>
  <c r="X116" i="3" s="1"/>
  <c r="X117" i="3" s="1"/>
  <c r="AU202" i="3"/>
  <c r="AV202" i="3" s="1"/>
  <c r="T143" i="1"/>
  <c r="T154" i="1" s="1"/>
  <c r="X124" i="1"/>
  <c r="AA46" i="1"/>
  <c r="Z47" i="1"/>
  <c r="Z50" i="1" s="1"/>
  <c r="P105" i="1"/>
  <c r="AU186" i="1"/>
  <c r="AV186" i="1" s="1"/>
  <c r="W146" i="1"/>
  <c r="W126" i="1"/>
  <c r="V136" i="1"/>
  <c r="V137" i="1"/>
  <c r="V130" i="1"/>
  <c r="U137" i="1"/>
  <c r="U130" i="1"/>
  <c r="U136" i="1"/>
  <c r="W204" i="1"/>
  <c r="W205" i="1" s="1"/>
  <c r="W206" i="1" s="1"/>
  <c r="X141" i="1"/>
  <c r="X161" i="3" l="1"/>
  <c r="X126" i="3"/>
  <c r="X123" i="3"/>
  <c r="X124" i="3"/>
  <c r="X127" i="3"/>
  <c r="AT203" i="3"/>
  <c r="E189" i="3"/>
  <c r="F189" i="3"/>
  <c r="X204" i="1"/>
  <c r="X205" i="1" s="1"/>
  <c r="X206" i="1" s="1"/>
  <c r="Y141" i="1"/>
  <c r="W136" i="1"/>
  <c r="W137" i="1"/>
  <c r="W130" i="1"/>
  <c r="AT187" i="1"/>
  <c r="Z67" i="1"/>
  <c r="AL63" i="1"/>
  <c r="AL62" i="1"/>
  <c r="AL61" i="1"/>
  <c r="AL60" i="1"/>
  <c r="AL59" i="1"/>
  <c r="AL56" i="1"/>
  <c r="AL55" i="1"/>
  <c r="AL54" i="1"/>
  <c r="AL57" i="1"/>
  <c r="AL58" i="1"/>
  <c r="AL53" i="1"/>
  <c r="AL65" i="1"/>
  <c r="AB46" i="1"/>
  <c r="AA47" i="1"/>
  <c r="AA50" i="1" s="1"/>
  <c r="AA67" i="1" s="1"/>
  <c r="U147" i="1"/>
  <c r="U150" i="1" s="1"/>
  <c r="U151" i="1" s="1"/>
  <c r="U139" i="1"/>
  <c r="X126" i="1"/>
  <c r="X146" i="1"/>
  <c r="V147" i="1"/>
  <c r="V150" i="1" s="1"/>
  <c r="V151" i="1" s="1"/>
  <c r="V139" i="1"/>
  <c r="Y113" i="3" l="1"/>
  <c r="Y115" i="3" s="1"/>
  <c r="Y116" i="3" s="1"/>
  <c r="Y117" i="3" s="1"/>
  <c r="AU203" i="3"/>
  <c r="AV203" i="3" s="1"/>
  <c r="Z197" i="3"/>
  <c r="Z194" i="3"/>
  <c r="Z193" i="3"/>
  <c r="Z192" i="3"/>
  <c r="X164" i="3"/>
  <c r="Z190" i="3" s="1"/>
  <c r="Z196" i="3"/>
  <c r="Z195" i="3"/>
  <c r="Z191" i="3"/>
  <c r="V143" i="1"/>
  <c r="V154" i="1" s="1"/>
  <c r="U143" i="1"/>
  <c r="U154" i="1" s="1"/>
  <c r="Z124" i="1"/>
  <c r="X136" i="1"/>
  <c r="X137" i="1"/>
  <c r="X130" i="1"/>
  <c r="Y124" i="1"/>
  <c r="Q105" i="1"/>
  <c r="AU187" i="1"/>
  <c r="AV187" i="1" s="1"/>
  <c r="Y204" i="1"/>
  <c r="Y205" i="1" s="1"/>
  <c r="Y206" i="1" s="1"/>
  <c r="Z141" i="1"/>
  <c r="AC46" i="1"/>
  <c r="AB47" i="1"/>
  <c r="AB50" i="1" s="1"/>
  <c r="AB67" i="1" s="1"/>
  <c r="W147" i="1"/>
  <c r="W150" i="1" s="1"/>
  <c r="W151" i="1" s="1"/>
  <c r="W139" i="1"/>
  <c r="AT204" i="3" l="1"/>
  <c r="E190" i="3"/>
  <c r="F190" i="3"/>
  <c r="Y126" i="3"/>
  <c r="Y123" i="3"/>
  <c r="Y161" i="3"/>
  <c r="Y124" i="3"/>
  <c r="Y127" i="3"/>
  <c r="W143" i="1"/>
  <c r="W154" i="1" s="1"/>
  <c r="AA124" i="1"/>
  <c r="AD46" i="1"/>
  <c r="AC47" i="1"/>
  <c r="AC50" i="1" s="1"/>
  <c r="AC67" i="1" s="1"/>
  <c r="Z204" i="1"/>
  <c r="Z205" i="1" s="1"/>
  <c r="Z206" i="1" s="1"/>
  <c r="AA141" i="1"/>
  <c r="AT188" i="1"/>
  <c r="Y126" i="1"/>
  <c r="Y146" i="1"/>
  <c r="X147" i="1"/>
  <c r="X150" i="1" s="1"/>
  <c r="X151" i="1" s="1"/>
  <c r="X139" i="1"/>
  <c r="Z146" i="1"/>
  <c r="Z126" i="1"/>
  <c r="Z113" i="3" l="1"/>
  <c r="Z115" i="3" s="1"/>
  <c r="Z116" i="3" s="1"/>
  <c r="Z117" i="3" s="1"/>
  <c r="AU204" i="3"/>
  <c r="AV204" i="3" s="1"/>
  <c r="AA196" i="3"/>
  <c r="AA195" i="3"/>
  <c r="AA192" i="3"/>
  <c r="AA197" i="3"/>
  <c r="AA194" i="3"/>
  <c r="AA193" i="3"/>
  <c r="Y164" i="3"/>
  <c r="AA191" i="3" s="1"/>
  <c r="AA204" i="1"/>
  <c r="AA205" i="1" s="1"/>
  <c r="AA206" i="1" s="1"/>
  <c r="AB141" i="1"/>
  <c r="Y136" i="1"/>
  <c r="Y137" i="1"/>
  <c r="Y130" i="1"/>
  <c r="R105" i="1"/>
  <c r="AU188" i="1"/>
  <c r="AV188" i="1" s="1"/>
  <c r="AB124" i="1"/>
  <c r="AE46" i="1"/>
  <c r="AD47" i="1"/>
  <c r="AD50" i="1" s="1"/>
  <c r="AD67" i="1" s="1"/>
  <c r="X143" i="1"/>
  <c r="X154" i="1" s="1"/>
  <c r="AA146" i="1"/>
  <c r="AA126" i="1"/>
  <c r="Z136" i="1"/>
  <c r="Z137" i="1"/>
  <c r="Z130" i="1"/>
  <c r="E191" i="3" l="1"/>
  <c r="F191" i="3"/>
  <c r="AT205" i="3"/>
  <c r="Z161" i="3"/>
  <c r="Z123" i="3"/>
  <c r="Z126" i="3"/>
  <c r="Z124" i="3"/>
  <c r="Z127" i="3"/>
  <c r="AC124" i="1"/>
  <c r="AA136" i="1"/>
  <c r="AA137" i="1"/>
  <c r="AA130" i="1"/>
  <c r="AE47" i="1"/>
  <c r="AE50" i="1" s="1"/>
  <c r="AF46" i="1"/>
  <c r="AB204" i="1"/>
  <c r="AB205" i="1" s="1"/>
  <c r="AB206" i="1" s="1"/>
  <c r="AC141" i="1"/>
  <c r="Z147" i="1"/>
  <c r="Z150" i="1" s="1"/>
  <c r="Z151" i="1" s="1"/>
  <c r="Z139" i="1"/>
  <c r="AB126" i="1"/>
  <c r="AB146" i="1"/>
  <c r="AT189" i="1"/>
  <c r="Y147" i="1"/>
  <c r="Y150" i="1" s="1"/>
  <c r="Y151" i="1" s="1"/>
  <c r="Y139" i="1"/>
  <c r="AA113" i="3" l="1"/>
  <c r="AA115" i="3" s="1"/>
  <c r="AA116" i="3" s="1"/>
  <c r="AA117" i="3" s="1"/>
  <c r="AU205" i="3"/>
  <c r="AV205" i="3" s="1"/>
  <c r="AB197" i="3"/>
  <c r="AB194" i="3"/>
  <c r="AB193" i="3"/>
  <c r="AB196" i="3"/>
  <c r="AB195" i="3"/>
  <c r="Z164" i="3"/>
  <c r="AB192" i="3" s="1"/>
  <c r="S105" i="1"/>
  <c r="AU189" i="1"/>
  <c r="AV189" i="1" s="1"/>
  <c r="AC204" i="1"/>
  <c r="AC205" i="1" s="1"/>
  <c r="AD141" i="1"/>
  <c r="Y143" i="1"/>
  <c r="Y154" i="1" s="1"/>
  <c r="Z143" i="1"/>
  <c r="Z154" i="1" s="1"/>
  <c r="AF47" i="1"/>
  <c r="AF50" i="1" s="1"/>
  <c r="AF67" i="1" s="1"/>
  <c r="AC126" i="1"/>
  <c r="AC146" i="1"/>
  <c r="AB137" i="1"/>
  <c r="AB136" i="1"/>
  <c r="AB130" i="1"/>
  <c r="AE67" i="1"/>
  <c r="AM63" i="1"/>
  <c r="AM62" i="1"/>
  <c r="AM61" i="1"/>
  <c r="AM60" i="1"/>
  <c r="AM59" i="1"/>
  <c r="AM58" i="1"/>
  <c r="AM57" i="1"/>
  <c r="AM56" i="1"/>
  <c r="AM55" i="1"/>
  <c r="AM54" i="1"/>
  <c r="AM53" i="1"/>
  <c r="AM65" i="1"/>
  <c r="AA147" i="1"/>
  <c r="AA150" i="1" s="1"/>
  <c r="AA151" i="1" s="1"/>
  <c r="AA139" i="1"/>
  <c r="E192" i="3" l="1"/>
  <c r="F192" i="3"/>
  <c r="AT206" i="3"/>
  <c r="AA161" i="3"/>
  <c r="AA126" i="3"/>
  <c r="AA123" i="3"/>
  <c r="AA124" i="3"/>
  <c r="AA127" i="3"/>
  <c r="AA143" i="1"/>
  <c r="AA154" i="1" s="1"/>
  <c r="AE124" i="1"/>
  <c r="AB147" i="1"/>
  <c r="AB150" i="1" s="1"/>
  <c r="AB151" i="1" s="1"/>
  <c r="AB139" i="1"/>
  <c r="AT190" i="1"/>
  <c r="AD124" i="1"/>
  <c r="AC137" i="1"/>
  <c r="AC130" i="1"/>
  <c r="AC136" i="1"/>
  <c r="AB113" i="3" l="1"/>
  <c r="AB115" i="3" s="1"/>
  <c r="AB116" i="3" s="1"/>
  <c r="AB117" i="3" s="1"/>
  <c r="AU206" i="3"/>
  <c r="AV206" i="3" s="1"/>
  <c r="AC196" i="3"/>
  <c r="AC195" i="3"/>
  <c r="AC197" i="3"/>
  <c r="AC194" i="3"/>
  <c r="AA164" i="3"/>
  <c r="AC193" i="3" s="1"/>
  <c r="AE146" i="1"/>
  <c r="AE126" i="1"/>
  <c r="AC147" i="1"/>
  <c r="AC150" i="1" s="1"/>
  <c r="AC151" i="1" s="1"/>
  <c r="AC139" i="1"/>
  <c r="T105" i="1"/>
  <c r="AU190" i="1"/>
  <c r="AV190" i="1" s="1"/>
  <c r="AD146" i="1"/>
  <c r="AD126" i="1"/>
  <c r="AB143" i="1"/>
  <c r="AB154" i="1" s="1"/>
  <c r="AT207" i="3" l="1"/>
  <c r="F193" i="3"/>
  <c r="E193" i="3"/>
  <c r="AB161" i="3"/>
  <c r="AB126" i="3"/>
  <c r="AB123" i="3"/>
  <c r="AB124" i="3"/>
  <c r="AB127" i="3"/>
  <c r="AT191" i="1"/>
  <c r="AD136" i="1"/>
  <c r="AD137" i="1"/>
  <c r="AD130" i="1"/>
  <c r="AC143" i="1"/>
  <c r="AC154" i="1" s="1"/>
  <c r="AE136" i="1"/>
  <c r="AE137" i="1"/>
  <c r="AE130" i="1"/>
  <c r="AD197" i="3" l="1"/>
  <c r="AB164" i="3"/>
  <c r="AD194" i="3" s="1"/>
  <c r="AD196" i="3"/>
  <c r="AD195" i="3"/>
  <c r="AC113" i="3"/>
  <c r="AC115" i="3" s="1"/>
  <c r="AC116" i="3" s="1"/>
  <c r="AC117" i="3" s="1"/>
  <c r="AU207" i="3"/>
  <c r="AV207" i="3" s="1"/>
  <c r="AE147" i="1"/>
  <c r="AE150" i="1" s="1"/>
  <c r="AE151" i="1" s="1"/>
  <c r="AE139" i="1"/>
  <c r="U105" i="1"/>
  <c r="AU191" i="1"/>
  <c r="AV191" i="1" s="1"/>
  <c r="AD147" i="1"/>
  <c r="AD150" i="1" s="1"/>
  <c r="AD151" i="1" s="1"/>
  <c r="AD139" i="1"/>
  <c r="AT208" i="3" l="1"/>
  <c r="F194" i="3"/>
  <c r="E194" i="3"/>
  <c r="AC126" i="3"/>
  <c r="AC123" i="3"/>
  <c r="AC161" i="3"/>
  <c r="AC124" i="3"/>
  <c r="AC127" i="3"/>
  <c r="AD143" i="1"/>
  <c r="AD154" i="1" s="1"/>
  <c r="AT192" i="1"/>
  <c r="AE143" i="1"/>
  <c r="AE154" i="1" s="1"/>
  <c r="AF197" i="3" l="1"/>
  <c r="AE196" i="3"/>
  <c r="AE197" i="3"/>
  <c r="AC164" i="3"/>
  <c r="AE195" i="3" s="1"/>
  <c r="AD113" i="3"/>
  <c r="AD115" i="3" s="1"/>
  <c r="AD116" i="3" s="1"/>
  <c r="AD117" i="3" s="1"/>
  <c r="AU208" i="3"/>
  <c r="AV208" i="3" s="1"/>
  <c r="AT209" i="3" s="1"/>
  <c r="V105" i="1"/>
  <c r="AU192" i="1"/>
  <c r="AV192" i="1" s="1"/>
  <c r="AE113" i="3" l="1"/>
  <c r="AE115" i="3" s="1"/>
  <c r="AE116" i="3" s="1"/>
  <c r="AE117" i="3" s="1"/>
  <c r="AU209" i="3"/>
  <c r="F195" i="3"/>
  <c r="E195" i="3"/>
  <c r="AD161" i="3"/>
  <c r="AD164" i="3" s="1"/>
  <c r="AF196" i="3" s="1"/>
  <c r="AD123" i="3"/>
  <c r="AD126" i="3"/>
  <c r="AD124" i="3"/>
  <c r="AD127" i="3"/>
  <c r="AT193" i="1"/>
  <c r="E196" i="3" l="1"/>
  <c r="F196" i="3"/>
  <c r="AE161" i="3"/>
  <c r="AE164" i="3" s="1"/>
  <c r="AG197" i="3" s="1"/>
  <c r="AE126" i="3"/>
  <c r="AE123" i="3"/>
  <c r="AE127" i="3"/>
  <c r="AE124" i="3"/>
  <c r="W105" i="1"/>
  <c r="AU193" i="1"/>
  <c r="AV193" i="1" s="1"/>
  <c r="E197" i="3" l="1"/>
  <c r="F197" i="3"/>
  <c r="AT194" i="1"/>
  <c r="X105" i="1" l="1"/>
  <c r="AU194" i="1"/>
  <c r="AV194" i="1" s="1"/>
  <c r="AT195" i="1" l="1"/>
  <c r="Y105" i="1" l="1"/>
  <c r="AU195" i="1"/>
  <c r="AV195" i="1" s="1"/>
  <c r="AT196" i="1" l="1"/>
  <c r="Z105" i="1" l="1"/>
  <c r="AU196" i="1"/>
  <c r="AV196" i="1" s="1"/>
  <c r="AT197" i="1" l="1"/>
  <c r="AA105" i="1" l="1"/>
  <c r="AU197" i="1"/>
  <c r="AV197" i="1" s="1"/>
  <c r="AT198" i="1" l="1"/>
  <c r="AB105" i="1" l="1"/>
  <c r="AU198" i="1"/>
  <c r="AV198" i="1" s="1"/>
  <c r="AT199" i="1" l="1"/>
  <c r="AC105" i="1" l="1"/>
  <c r="AU199" i="1"/>
  <c r="AV199" i="1" s="1"/>
  <c r="AT200" i="1" l="1"/>
  <c r="AD105" i="1" l="1"/>
  <c r="AU200" i="1"/>
  <c r="AV200" i="1" s="1"/>
  <c r="AT201" i="1" s="1"/>
  <c r="AE105" i="1" l="1"/>
  <c r="AU201" i="1"/>
  <c r="AE72" i="1"/>
  <c r="AA72" i="1"/>
  <c r="W72" i="1"/>
  <c r="S72" i="1"/>
  <c r="O72" i="1"/>
  <c r="K72" i="1"/>
  <c r="AF72" i="1"/>
  <c r="Z72" i="1"/>
  <c r="V72" i="1"/>
  <c r="R72" i="1"/>
  <c r="N72" i="1"/>
  <c r="J72" i="1"/>
  <c r="G72" i="1"/>
  <c r="Y72" i="1"/>
  <c r="Q72" i="1"/>
  <c r="I72" i="1"/>
  <c r="X72" i="1"/>
  <c r="P72" i="1"/>
  <c r="H72" i="1"/>
  <c r="N31" i="1"/>
  <c r="AC72" i="1"/>
  <c r="M72" i="1"/>
  <c r="T72" i="1"/>
  <c r="AD72" i="1"/>
  <c r="AB72" i="1"/>
  <c r="U72" i="1"/>
  <c r="L72" i="1"/>
  <c r="H71" i="1"/>
  <c r="I71" i="1" s="1"/>
  <c r="I74" i="1" s="1"/>
  <c r="I76" i="1" s="1"/>
  <c r="G71" i="1"/>
  <c r="G74" i="1" s="1"/>
  <c r="G76" i="1" s="1"/>
  <c r="J71" i="1" l="1"/>
  <c r="J74" i="1" s="1"/>
  <c r="J76" i="1" s="1"/>
  <c r="H74" i="1"/>
  <c r="H76" i="1" s="1"/>
  <c r="H83" i="1" s="1"/>
  <c r="G81" i="1"/>
  <c r="G82" i="1"/>
  <c r="G84" i="1"/>
  <c r="G83" i="1"/>
  <c r="G102" i="1"/>
  <c r="I84" i="1"/>
  <c r="I82" i="1"/>
  <c r="I81" i="1"/>
  <c r="I102" i="1"/>
  <c r="I83" i="1"/>
  <c r="K71" i="1" l="1"/>
  <c r="L71" i="1" s="1"/>
  <c r="H84" i="1"/>
  <c r="H81" i="1"/>
  <c r="H102" i="1"/>
  <c r="H121" i="1" s="1"/>
  <c r="H82" i="1"/>
  <c r="J81" i="1"/>
  <c r="J83" i="1"/>
  <c r="J84" i="1"/>
  <c r="J102" i="1"/>
  <c r="J82" i="1"/>
  <c r="I107" i="1"/>
  <c r="I108" i="1" s="1"/>
  <c r="I104" i="1"/>
  <c r="I121" i="1"/>
  <c r="K74" i="1"/>
  <c r="K76" i="1" s="1"/>
  <c r="G107" i="1"/>
  <c r="G108" i="1" s="1"/>
  <c r="G121" i="1"/>
  <c r="G122" i="1" s="1"/>
  <c r="G104" i="1"/>
  <c r="G109" i="1" s="1"/>
  <c r="H107" i="1" l="1"/>
  <c r="H108" i="1" s="1"/>
  <c r="I109" i="1"/>
  <c r="I118" i="1" s="1"/>
  <c r="H104" i="1"/>
  <c r="H109" i="1" s="1"/>
  <c r="H116" i="1" s="1"/>
  <c r="G119" i="1"/>
  <c r="G118" i="1"/>
  <c r="G116" i="1"/>
  <c r="G115" i="1"/>
  <c r="G153" i="1"/>
  <c r="K83" i="1"/>
  <c r="K81" i="1"/>
  <c r="K84" i="1"/>
  <c r="K102" i="1"/>
  <c r="K82" i="1"/>
  <c r="I115" i="1"/>
  <c r="H118" i="1"/>
  <c r="J121" i="1"/>
  <c r="J107" i="1"/>
  <c r="J108" i="1" s="1"/>
  <c r="J104" i="1"/>
  <c r="H122" i="1"/>
  <c r="I122" i="1" s="1"/>
  <c r="L74" i="1"/>
  <c r="L76" i="1" s="1"/>
  <c r="M71" i="1"/>
  <c r="H115" i="1" l="1"/>
  <c r="I119" i="1"/>
  <c r="H119" i="1"/>
  <c r="H153" i="1"/>
  <c r="J176" i="1" s="1"/>
  <c r="I116" i="1"/>
  <c r="I153" i="1"/>
  <c r="K182" i="1" s="1"/>
  <c r="J109" i="1"/>
  <c r="J115" i="1" s="1"/>
  <c r="L81" i="1"/>
  <c r="L83" i="1"/>
  <c r="L84" i="1"/>
  <c r="L102" i="1"/>
  <c r="L82" i="1"/>
  <c r="J118" i="1"/>
  <c r="J173" i="1"/>
  <c r="K107" i="1"/>
  <c r="K108" i="1" s="1"/>
  <c r="K121" i="1"/>
  <c r="K104" i="1"/>
  <c r="K109" i="1" s="1"/>
  <c r="G156" i="1"/>
  <c r="I165" i="1" s="1"/>
  <c r="I167" i="1"/>
  <c r="I172" i="1"/>
  <c r="I174" i="1"/>
  <c r="I169" i="1"/>
  <c r="I166" i="1"/>
  <c r="I171" i="1"/>
  <c r="I177" i="1"/>
  <c r="I181" i="1"/>
  <c r="I182" i="1"/>
  <c r="I185" i="1"/>
  <c r="I187" i="1"/>
  <c r="I188" i="1"/>
  <c r="I168" i="1"/>
  <c r="I179" i="1"/>
  <c r="I176" i="1"/>
  <c r="I178" i="1"/>
  <c r="I186" i="1"/>
  <c r="I180" i="1"/>
  <c r="I170" i="1"/>
  <c r="I173" i="1"/>
  <c r="I175" i="1"/>
  <c r="I183" i="1"/>
  <c r="I184" i="1"/>
  <c r="I189" i="1"/>
  <c r="M74" i="1"/>
  <c r="M76" i="1" s="1"/>
  <c r="N71" i="1"/>
  <c r="J122" i="1"/>
  <c r="K122" i="1" s="1"/>
  <c r="K171" i="1"/>
  <c r="J174" i="1" l="1"/>
  <c r="J180" i="1"/>
  <c r="J119" i="1"/>
  <c r="K116" i="1"/>
  <c r="H156" i="1"/>
  <c r="J166" i="1" s="1"/>
  <c r="J181" i="1"/>
  <c r="J186" i="1"/>
  <c r="K187" i="1"/>
  <c r="J178" i="1"/>
  <c r="J179" i="1"/>
  <c r="J168" i="1"/>
  <c r="J184" i="1"/>
  <c r="J169" i="1"/>
  <c r="J175" i="1"/>
  <c r="J153" i="1"/>
  <c r="L169" i="1" s="1"/>
  <c r="J116" i="1"/>
  <c r="K119" i="1"/>
  <c r="J167" i="1"/>
  <c r="J187" i="1"/>
  <c r="J183" i="1"/>
  <c r="J182" i="1"/>
  <c r="J170" i="1"/>
  <c r="J172" i="1"/>
  <c r="J177" i="1"/>
  <c r="J188" i="1"/>
  <c r="J171" i="1"/>
  <c r="J185" i="1"/>
  <c r="J189" i="1"/>
  <c r="K185" i="1"/>
  <c r="K168" i="1"/>
  <c r="K181" i="1"/>
  <c r="K177" i="1"/>
  <c r="K174" i="1"/>
  <c r="K172" i="1"/>
  <c r="K180" i="1"/>
  <c r="K178" i="1"/>
  <c r="K176" i="1"/>
  <c r="K186" i="1"/>
  <c r="K189" i="1"/>
  <c r="K188" i="1"/>
  <c r="I156" i="1"/>
  <c r="K167" i="1" s="1"/>
  <c r="F167" i="1" s="1"/>
  <c r="K169" i="1"/>
  <c r="K173" i="1"/>
  <c r="K183" i="1"/>
  <c r="K184" i="1"/>
  <c r="K170" i="1"/>
  <c r="K175" i="1"/>
  <c r="K179" i="1"/>
  <c r="M82" i="1"/>
  <c r="M81" i="1"/>
  <c r="M84" i="1"/>
  <c r="M102" i="1"/>
  <c r="M83" i="1"/>
  <c r="E166" i="1"/>
  <c r="F166" i="1"/>
  <c r="L176" i="1"/>
  <c r="L187" i="1"/>
  <c r="L181" i="1"/>
  <c r="L182" i="1"/>
  <c r="L179" i="1"/>
  <c r="L183" i="1"/>
  <c r="L173" i="1"/>
  <c r="J156" i="1"/>
  <c r="L168" i="1" s="1"/>
  <c r="F168" i="1" s="1"/>
  <c r="L170" i="1"/>
  <c r="L171" i="1"/>
  <c r="L189" i="1"/>
  <c r="L121" i="1"/>
  <c r="L122" i="1" s="1"/>
  <c r="L104" i="1"/>
  <c r="L107" i="1"/>
  <c r="L108" i="1" s="1"/>
  <c r="N74" i="1"/>
  <c r="N76" i="1" s="1"/>
  <c r="O71" i="1"/>
  <c r="E165" i="1"/>
  <c r="F165" i="1"/>
  <c r="K115" i="1"/>
  <c r="K153" i="1"/>
  <c r="K118" i="1"/>
  <c r="L175" i="1" l="1"/>
  <c r="L174" i="1"/>
  <c r="L178" i="1"/>
  <c r="L184" i="1"/>
  <c r="L180" i="1"/>
  <c r="L177" i="1"/>
  <c r="L172" i="1"/>
  <c r="L185" i="1"/>
  <c r="L188" i="1"/>
  <c r="L186" i="1"/>
  <c r="E167" i="1"/>
  <c r="E168" i="1"/>
  <c r="L109" i="1"/>
  <c r="L115" i="1" s="1"/>
  <c r="N82" i="1"/>
  <c r="N84" i="1"/>
  <c r="N81" i="1"/>
  <c r="N102" i="1"/>
  <c r="N83" i="1"/>
  <c r="L118" i="1"/>
  <c r="L119" i="1"/>
  <c r="M189" i="1"/>
  <c r="M187" i="1"/>
  <c r="M176" i="1"/>
  <c r="M178" i="1"/>
  <c r="M172" i="1"/>
  <c r="M173" i="1"/>
  <c r="M182" i="1"/>
  <c r="M175" i="1"/>
  <c r="M174" i="1"/>
  <c r="M170" i="1"/>
  <c r="K156" i="1"/>
  <c r="M169" i="1" s="1"/>
  <c r="F169" i="1" s="1"/>
  <c r="M185" i="1"/>
  <c r="M171" i="1"/>
  <c r="M188" i="1"/>
  <c r="M184" i="1"/>
  <c r="M179" i="1"/>
  <c r="M177" i="1"/>
  <c r="M186" i="1"/>
  <c r="M183" i="1"/>
  <c r="M180" i="1"/>
  <c r="M181" i="1"/>
  <c r="P71" i="1"/>
  <c r="O74" i="1"/>
  <c r="O76" i="1" s="1"/>
  <c r="M121" i="1"/>
  <c r="M122" i="1" s="1"/>
  <c r="M107" i="1"/>
  <c r="M108" i="1" s="1"/>
  <c r="M104" i="1"/>
  <c r="L153" i="1" l="1"/>
  <c r="N181" i="1" s="1"/>
  <c r="L116" i="1"/>
  <c r="M109" i="1"/>
  <c r="M153" i="1" s="1"/>
  <c r="E169" i="1"/>
  <c r="M118" i="1"/>
  <c r="Q71" i="1"/>
  <c r="P74" i="1"/>
  <c r="P76" i="1" s="1"/>
  <c r="O83" i="1"/>
  <c r="O84" i="1"/>
  <c r="O82" i="1"/>
  <c r="O81" i="1"/>
  <c r="O102" i="1"/>
  <c r="N187" i="1"/>
  <c r="N172" i="1"/>
  <c r="N189" i="1"/>
  <c r="N184" i="1"/>
  <c r="N175" i="1"/>
  <c r="L156" i="1"/>
  <c r="N170" i="1" s="1"/>
  <c r="E170" i="1" s="1"/>
  <c r="N182" i="1"/>
  <c r="N176" i="1"/>
  <c r="N174" i="1"/>
  <c r="N177" i="1"/>
  <c r="N107" i="1"/>
  <c r="N108" i="1" s="1"/>
  <c r="N121" i="1"/>
  <c r="N122" i="1" s="1"/>
  <c r="N104" i="1"/>
  <c r="N109" i="1" l="1"/>
  <c r="N185" i="1"/>
  <c r="N179" i="1"/>
  <c r="N188" i="1"/>
  <c r="N173" i="1"/>
  <c r="N186" i="1"/>
  <c r="N171" i="1"/>
  <c r="N178" i="1"/>
  <c r="N183" i="1"/>
  <c r="N180" i="1"/>
  <c r="M115" i="1"/>
  <c r="M119" i="1"/>
  <c r="M116" i="1"/>
  <c r="N119" i="1"/>
  <c r="O121" i="1"/>
  <c r="O104" i="1"/>
  <c r="O107" i="1"/>
  <c r="O108" i="1" s="1"/>
  <c r="Q74" i="1"/>
  <c r="Q76" i="1" s="1"/>
  <c r="R71" i="1"/>
  <c r="O186" i="1"/>
  <c r="O184" i="1"/>
  <c r="O179" i="1"/>
  <c r="O177" i="1"/>
  <c r="O188" i="1"/>
  <c r="O176" i="1"/>
  <c r="O173" i="1"/>
  <c r="O174" i="1"/>
  <c r="O187" i="1"/>
  <c r="O172" i="1"/>
  <c r="O183" i="1"/>
  <c r="O189" i="1"/>
  <c r="O181" i="1"/>
  <c r="M156" i="1"/>
  <c r="O171" i="1" s="1"/>
  <c r="E171" i="1" s="1"/>
  <c r="O178" i="1"/>
  <c r="O182" i="1"/>
  <c r="O175" i="1"/>
  <c r="O185" i="1"/>
  <c r="O180" i="1"/>
  <c r="O122" i="1"/>
  <c r="F170" i="1"/>
  <c r="N116" i="1"/>
  <c r="P81" i="1"/>
  <c r="D81" i="1" s="1"/>
  <c r="D91" i="1" s="1"/>
  <c r="F91" i="1" s="1"/>
  <c r="P82" i="1"/>
  <c r="P83" i="1"/>
  <c r="P84" i="1"/>
  <c r="P102" i="1"/>
  <c r="N115" i="1"/>
  <c r="N153" i="1"/>
  <c r="N118" i="1"/>
  <c r="O109" i="1" l="1"/>
  <c r="O119" i="1" s="1"/>
  <c r="S71" i="1"/>
  <c r="R74" i="1"/>
  <c r="R76" i="1" s="1"/>
  <c r="P188" i="1"/>
  <c r="P189" i="1"/>
  <c r="P174" i="1"/>
  <c r="P175" i="1"/>
  <c r="P181" i="1"/>
  <c r="P185" i="1"/>
  <c r="P186" i="1"/>
  <c r="P176" i="1"/>
  <c r="P182" i="1"/>
  <c r="N156" i="1"/>
  <c r="P172" i="1" s="1"/>
  <c r="F172" i="1" s="1"/>
  <c r="P180" i="1"/>
  <c r="P183" i="1"/>
  <c r="P184" i="1"/>
  <c r="P173" i="1"/>
  <c r="P177" i="1"/>
  <c r="P187" i="1"/>
  <c r="P178" i="1"/>
  <c r="P179" i="1"/>
  <c r="P121" i="1"/>
  <c r="P122" i="1" s="1"/>
  <c r="P104" i="1"/>
  <c r="P107" i="1"/>
  <c r="P108" i="1" s="1"/>
  <c r="E81" i="1"/>
  <c r="Q83" i="1"/>
  <c r="Q84" i="1"/>
  <c r="Q82" i="1"/>
  <c r="Q102" i="1"/>
  <c r="F171" i="1"/>
  <c r="O118" i="1" l="1"/>
  <c r="O115" i="1"/>
  <c r="O116" i="1"/>
  <c r="O153" i="1"/>
  <c r="Q188" i="1" s="1"/>
  <c r="E172" i="1"/>
  <c r="Q107" i="1"/>
  <c r="Q108" i="1" s="1"/>
  <c r="Q104" i="1"/>
  <c r="Q121" i="1"/>
  <c r="Q122" i="1" s="1"/>
  <c r="T71" i="1"/>
  <c r="S74" i="1"/>
  <c r="S76" i="1" s="1"/>
  <c r="P109" i="1"/>
  <c r="Q189" i="1"/>
  <c r="Q175" i="1"/>
  <c r="O156" i="1"/>
  <c r="Q173" i="1" s="1"/>
  <c r="F173" i="1" s="1"/>
  <c r="R82" i="1"/>
  <c r="R83" i="1"/>
  <c r="R84" i="1"/>
  <c r="R102" i="1"/>
  <c r="Q174" i="1" l="1"/>
  <c r="Q177" i="1"/>
  <c r="Q181" i="1"/>
  <c r="Q185" i="1"/>
  <c r="Q183" i="1"/>
  <c r="Q182" i="1"/>
  <c r="Q186" i="1"/>
  <c r="Q184" i="1"/>
  <c r="Q178" i="1"/>
  <c r="Q176" i="1"/>
  <c r="Q180" i="1"/>
  <c r="Q187" i="1"/>
  <c r="Q179" i="1"/>
  <c r="Q109" i="1"/>
  <c r="Q153" i="1" s="1"/>
  <c r="S82" i="1"/>
  <c r="S83" i="1"/>
  <c r="S84" i="1"/>
  <c r="S102" i="1"/>
  <c r="R121" i="1"/>
  <c r="R122" i="1" s="1"/>
  <c r="R107" i="1"/>
  <c r="R108" i="1" s="1"/>
  <c r="R104" i="1"/>
  <c r="E173" i="1"/>
  <c r="P118" i="1"/>
  <c r="P153" i="1"/>
  <c r="P115" i="1"/>
  <c r="P119" i="1"/>
  <c r="P116" i="1"/>
  <c r="Q118" i="1"/>
  <c r="U71" i="1"/>
  <c r="T74" i="1"/>
  <c r="T76" i="1" s="1"/>
  <c r="Q119" i="1" l="1"/>
  <c r="Q115" i="1"/>
  <c r="Q116" i="1"/>
  <c r="U74" i="1"/>
  <c r="U76" i="1" s="1"/>
  <c r="V71" i="1"/>
  <c r="R175" i="1"/>
  <c r="R177" i="1"/>
  <c r="R176" i="1"/>
  <c r="R178" i="1"/>
  <c r="R185" i="1"/>
  <c r="R182" i="1"/>
  <c r="R188" i="1"/>
  <c r="R189" i="1"/>
  <c r="R181" i="1"/>
  <c r="R180" i="1"/>
  <c r="R186" i="1"/>
  <c r="R183" i="1"/>
  <c r="R179" i="1"/>
  <c r="P156" i="1"/>
  <c r="R174" i="1" s="1"/>
  <c r="R184" i="1"/>
  <c r="R187" i="1"/>
  <c r="S107" i="1"/>
  <c r="S108" i="1" s="1"/>
  <c r="S104" i="1"/>
  <c r="S121" i="1"/>
  <c r="S122" i="1" s="1"/>
  <c r="T82" i="1"/>
  <c r="T84" i="1"/>
  <c r="T83" i="1"/>
  <c r="T102" i="1"/>
  <c r="S177" i="1"/>
  <c r="S184" i="1"/>
  <c r="S186" i="1"/>
  <c r="S183" i="1"/>
  <c r="S181" i="1"/>
  <c r="S188" i="1"/>
  <c r="S182" i="1"/>
  <c r="S189" i="1"/>
  <c r="S178" i="1"/>
  <c r="S179" i="1"/>
  <c r="S187" i="1"/>
  <c r="S176" i="1"/>
  <c r="Q156" i="1"/>
  <c r="S175" i="1" s="1"/>
  <c r="S185" i="1"/>
  <c r="S180" i="1"/>
  <c r="R109" i="1"/>
  <c r="E175" i="1" l="1"/>
  <c r="F175" i="1"/>
  <c r="U82" i="1"/>
  <c r="U84" i="1"/>
  <c r="U102" i="1"/>
  <c r="U83" i="1"/>
  <c r="R118" i="1"/>
  <c r="R153" i="1"/>
  <c r="R115" i="1"/>
  <c r="R119" i="1"/>
  <c r="R116" i="1"/>
  <c r="T121" i="1"/>
  <c r="T122" i="1" s="1"/>
  <c r="T107" i="1"/>
  <c r="T108" i="1" s="1"/>
  <c r="T104" i="1"/>
  <c r="S109" i="1"/>
  <c r="E174" i="1"/>
  <c r="F174" i="1"/>
  <c r="W71" i="1"/>
  <c r="V74" i="1"/>
  <c r="V76" i="1" s="1"/>
  <c r="T109" i="1" l="1"/>
  <c r="T118" i="1" s="1"/>
  <c r="W74" i="1"/>
  <c r="W76" i="1" s="1"/>
  <c r="X71" i="1"/>
  <c r="T180" i="1"/>
  <c r="T181" i="1"/>
  <c r="T186" i="1"/>
  <c r="T189" i="1"/>
  <c r="T178" i="1"/>
  <c r="T177" i="1"/>
  <c r="T185" i="1"/>
  <c r="T182" i="1"/>
  <c r="T184" i="1"/>
  <c r="R156" i="1"/>
  <c r="T176" i="1" s="1"/>
  <c r="T188" i="1"/>
  <c r="T183" i="1"/>
  <c r="T187" i="1"/>
  <c r="T179" i="1"/>
  <c r="V83" i="1"/>
  <c r="V84" i="1"/>
  <c r="V102" i="1"/>
  <c r="S115" i="1"/>
  <c r="S153" i="1"/>
  <c r="S118" i="1"/>
  <c r="S116" i="1"/>
  <c r="S119" i="1"/>
  <c r="U121" i="1"/>
  <c r="U122" i="1" s="1"/>
  <c r="U107" i="1"/>
  <c r="U108" i="1" s="1"/>
  <c r="U104" i="1"/>
  <c r="E82" i="1"/>
  <c r="D82" i="1"/>
  <c r="D92" i="1" s="1"/>
  <c r="F92" i="1" s="1"/>
  <c r="T119" i="1" l="1"/>
  <c r="T153" i="1"/>
  <c r="V189" i="1" s="1"/>
  <c r="T116" i="1"/>
  <c r="T115" i="1"/>
  <c r="U109" i="1"/>
  <c r="U118" i="1" s="1"/>
  <c r="U116" i="1"/>
  <c r="U187" i="1"/>
  <c r="U185" i="1"/>
  <c r="U184" i="1"/>
  <c r="U189" i="1"/>
  <c r="U186" i="1"/>
  <c r="U181" i="1"/>
  <c r="S156" i="1"/>
  <c r="U177" i="1" s="1"/>
  <c r="U182" i="1"/>
  <c r="U188" i="1"/>
  <c r="U180" i="1"/>
  <c r="U183" i="1"/>
  <c r="U178" i="1"/>
  <c r="U179" i="1"/>
  <c r="V121" i="1"/>
  <c r="V122" i="1" s="1"/>
  <c r="V104" i="1"/>
  <c r="V107" i="1"/>
  <c r="V108" i="1" s="1"/>
  <c r="T156" i="1"/>
  <c r="V178" i="1" s="1"/>
  <c r="X74" i="1"/>
  <c r="X76" i="1" s="1"/>
  <c r="Y71" i="1"/>
  <c r="E176" i="1"/>
  <c r="F176" i="1"/>
  <c r="W83" i="1"/>
  <c r="W84" i="1"/>
  <c r="W102" i="1"/>
  <c r="V181" i="1" l="1"/>
  <c r="V180" i="1"/>
  <c r="V184" i="1"/>
  <c r="V186" i="1"/>
  <c r="V187" i="1"/>
  <c r="U115" i="1"/>
  <c r="V183" i="1"/>
  <c r="V179" i="1"/>
  <c r="V188" i="1"/>
  <c r="V185" i="1"/>
  <c r="V182" i="1"/>
  <c r="U119" i="1"/>
  <c r="U153" i="1"/>
  <c r="W186" i="1" s="1"/>
  <c r="V109" i="1"/>
  <c r="V118" i="1" s="1"/>
  <c r="W121" i="1"/>
  <c r="W122" i="1" s="1"/>
  <c r="W107" i="1"/>
  <c r="W108" i="1" s="1"/>
  <c r="W104" i="1"/>
  <c r="X84" i="1"/>
  <c r="X102" i="1"/>
  <c r="X83" i="1"/>
  <c r="E178" i="1"/>
  <c r="F178" i="1"/>
  <c r="F177" i="1"/>
  <c r="E177" i="1"/>
  <c r="Y74" i="1"/>
  <c r="Y76" i="1" s="1"/>
  <c r="Z71" i="1"/>
  <c r="W185" i="1"/>
  <c r="W188" i="1"/>
  <c r="U156" i="1" l="1"/>
  <c r="W179" i="1" s="1"/>
  <c r="W183" i="1"/>
  <c r="W182" i="1"/>
  <c r="V119" i="1"/>
  <c r="W180" i="1"/>
  <c r="W187" i="1"/>
  <c r="W184" i="1"/>
  <c r="W181" i="1"/>
  <c r="W189" i="1"/>
  <c r="V153" i="1"/>
  <c r="X181" i="1" s="1"/>
  <c r="V116" i="1"/>
  <c r="V115" i="1"/>
  <c r="W109" i="1"/>
  <c r="W115" i="1" s="1"/>
  <c r="F179" i="1"/>
  <c r="E179" i="1"/>
  <c r="AA71" i="1"/>
  <c r="Z74" i="1"/>
  <c r="Z76" i="1" s="1"/>
  <c r="X187" i="1"/>
  <c r="Y84" i="1"/>
  <c r="Y83" i="1"/>
  <c r="Y102" i="1"/>
  <c r="X107" i="1"/>
  <c r="X108" i="1" s="1"/>
  <c r="X121" i="1"/>
  <c r="X122" i="1" s="1"/>
  <c r="X104" i="1"/>
  <c r="X109" i="1" s="1"/>
  <c r="W119" i="1"/>
  <c r="X184" i="1" l="1"/>
  <c r="X182" i="1"/>
  <c r="X186" i="1"/>
  <c r="X185" i="1"/>
  <c r="X189" i="1"/>
  <c r="X183" i="1"/>
  <c r="V156" i="1"/>
  <c r="X180" i="1" s="1"/>
  <c r="E180" i="1" s="1"/>
  <c r="X188" i="1"/>
  <c r="W153" i="1"/>
  <c r="Y186" i="1" s="1"/>
  <c r="W116" i="1"/>
  <c r="W118" i="1"/>
  <c r="Y121" i="1"/>
  <c r="Y122" i="1" s="1"/>
  <c r="Y104" i="1"/>
  <c r="Y107" i="1"/>
  <c r="Y108" i="1" s="1"/>
  <c r="Z84" i="1"/>
  <c r="Z83" i="1"/>
  <c r="Z102" i="1"/>
  <c r="X118" i="1"/>
  <c r="X115" i="1"/>
  <c r="X153" i="1"/>
  <c r="X119" i="1"/>
  <c r="X116" i="1"/>
  <c r="AA74" i="1"/>
  <c r="AA76" i="1" s="1"/>
  <c r="AB71" i="1"/>
  <c r="Y182" i="1" l="1"/>
  <c r="F180" i="1"/>
  <c r="Y184" i="1"/>
  <c r="Y185" i="1"/>
  <c r="Y189" i="1"/>
  <c r="W156" i="1"/>
  <c r="Y181" i="1" s="1"/>
  <c r="F181" i="1" s="1"/>
  <c r="Y187" i="1"/>
  <c r="Y188" i="1"/>
  <c r="Y183" i="1"/>
  <c r="AB74" i="1"/>
  <c r="AB76" i="1" s="1"/>
  <c r="AC71" i="1"/>
  <c r="Z183" i="1"/>
  <c r="Z184" i="1"/>
  <c r="Z187" i="1"/>
  <c r="Z188" i="1"/>
  <c r="X156" i="1"/>
  <c r="Z182" i="1" s="1"/>
  <c r="Z185" i="1"/>
  <c r="Z189" i="1"/>
  <c r="Z186" i="1"/>
  <c r="D83" i="1"/>
  <c r="D93" i="1" s="1"/>
  <c r="F93" i="1" s="1"/>
  <c r="E83" i="1"/>
  <c r="AA102" i="1"/>
  <c r="AA84" i="1"/>
  <c r="Z107" i="1"/>
  <c r="Z108" i="1" s="1"/>
  <c r="Z104" i="1"/>
  <c r="Z121" i="1"/>
  <c r="Z122" i="1" s="1"/>
  <c r="Y109" i="1"/>
  <c r="E181" i="1" l="1"/>
  <c r="Z109" i="1"/>
  <c r="Z153" i="1" s="1"/>
  <c r="Y118" i="1"/>
  <c r="Y153" i="1"/>
  <c r="Y115" i="1"/>
  <c r="Y116" i="1"/>
  <c r="Y119" i="1"/>
  <c r="Z115" i="1"/>
  <c r="AD71" i="1"/>
  <c r="AC74" i="1"/>
  <c r="AC76" i="1" s="1"/>
  <c r="AA121" i="1"/>
  <c r="AA122" i="1" s="1"/>
  <c r="AA107" i="1"/>
  <c r="AA108" i="1" s="1"/>
  <c r="AA104" i="1"/>
  <c r="F182" i="1"/>
  <c r="E182" i="1"/>
  <c r="AB102" i="1"/>
  <c r="AB84" i="1"/>
  <c r="Z116" i="1" l="1"/>
  <c r="Z118" i="1"/>
  <c r="Z119" i="1"/>
  <c r="AB121" i="1"/>
  <c r="AB122" i="1" s="1"/>
  <c r="AB107" i="1"/>
  <c r="AB108" i="1" s="1"/>
  <c r="AB104" i="1"/>
  <c r="AD74" i="1"/>
  <c r="AD76" i="1" s="1"/>
  <c r="AE71" i="1"/>
  <c r="AB189" i="1"/>
  <c r="AB188" i="1"/>
  <c r="AB187" i="1"/>
  <c r="AB185" i="1"/>
  <c r="Z156" i="1"/>
  <c r="AB184" i="1" s="1"/>
  <c r="AB186" i="1"/>
  <c r="AA109" i="1"/>
  <c r="AC84" i="1"/>
  <c r="AC102" i="1"/>
  <c r="AA184" i="1"/>
  <c r="AA188" i="1"/>
  <c r="AA187" i="1"/>
  <c r="AA189" i="1"/>
  <c r="AA185" i="1"/>
  <c r="Y156" i="1"/>
  <c r="AA183" i="1" s="1"/>
  <c r="AA186" i="1"/>
  <c r="AB109" i="1" l="1"/>
  <c r="AB118" i="1" s="1"/>
  <c r="F183" i="1"/>
  <c r="E183" i="1"/>
  <c r="AC107" i="1"/>
  <c r="AC108" i="1" s="1"/>
  <c r="AC104" i="1"/>
  <c r="AC121" i="1"/>
  <c r="AC122" i="1" s="1"/>
  <c r="AA118" i="1"/>
  <c r="AA115" i="1"/>
  <c r="AA153" i="1"/>
  <c r="AA119" i="1"/>
  <c r="AA116" i="1"/>
  <c r="E184" i="1"/>
  <c r="F184" i="1"/>
  <c r="AD102" i="1"/>
  <c r="AD84" i="1"/>
  <c r="AF71" i="1"/>
  <c r="AF74" i="1" s="1"/>
  <c r="AF76" i="1" s="1"/>
  <c r="AE74" i="1"/>
  <c r="AE76" i="1" s="1"/>
  <c r="AB153" i="1" l="1"/>
  <c r="AD188" i="1" s="1"/>
  <c r="AB116" i="1"/>
  <c r="AB115" i="1"/>
  <c r="AB119" i="1"/>
  <c r="AC109" i="1"/>
  <c r="AC153" i="1" s="1"/>
  <c r="AC189" i="1"/>
  <c r="AC188" i="1"/>
  <c r="AA156" i="1"/>
  <c r="AC185" i="1" s="1"/>
  <c r="AC187" i="1"/>
  <c r="AC186" i="1"/>
  <c r="AC118" i="1"/>
  <c r="AE84" i="1"/>
  <c r="AE102" i="1"/>
  <c r="AB156" i="1"/>
  <c r="AD186" i="1" s="1"/>
  <c r="AD107" i="1"/>
  <c r="AD108" i="1" s="1"/>
  <c r="AD104" i="1"/>
  <c r="AD121" i="1"/>
  <c r="AD122" i="1" s="1"/>
  <c r="AD189" i="1" l="1"/>
  <c r="AC119" i="1"/>
  <c r="AD187" i="1"/>
  <c r="AC115" i="1"/>
  <c r="AC116" i="1"/>
  <c r="AD109" i="1"/>
  <c r="AD115" i="1" s="1"/>
  <c r="AD119" i="1"/>
  <c r="E186" i="1"/>
  <c r="F186" i="1"/>
  <c r="AE107" i="1"/>
  <c r="AE108" i="1" s="1"/>
  <c r="AE121" i="1"/>
  <c r="AE104" i="1"/>
  <c r="AE109" i="1" s="1"/>
  <c r="AE122" i="1"/>
  <c r="AE188" i="1"/>
  <c r="AE189" i="1"/>
  <c r="AF189" i="1"/>
  <c r="AC156" i="1"/>
  <c r="AE187" i="1" s="1"/>
  <c r="E185" i="1"/>
  <c r="F185" i="1"/>
  <c r="E84" i="1"/>
  <c r="D84" i="1"/>
  <c r="D94" i="1" s="1"/>
  <c r="F94" i="1" s="1"/>
  <c r="AD118" i="1" l="1"/>
  <c r="AD116" i="1"/>
  <c r="AD153" i="1"/>
  <c r="AD156" i="1" s="1"/>
  <c r="AF188" i="1" s="1"/>
  <c r="E188" i="1" s="1"/>
  <c r="E187" i="1"/>
  <c r="F187" i="1"/>
  <c r="AE118" i="1"/>
  <c r="AE115" i="1"/>
  <c r="AE153" i="1"/>
  <c r="AE156" i="1" s="1"/>
  <c r="AG189" i="1" s="1"/>
  <c r="AE119" i="1"/>
  <c r="AE116" i="1"/>
  <c r="F188" i="1" l="1"/>
  <c r="F189" i="1"/>
  <c r="E189" i="1"/>
</calcChain>
</file>

<file path=xl/sharedStrings.xml><?xml version="1.0" encoding="utf-8"?>
<sst xmlns="http://schemas.openxmlformats.org/spreadsheetml/2006/main" count="1183" uniqueCount="178">
  <si>
    <t>INPUTS &amp; ASSUMPTIONS</t>
  </si>
  <si>
    <t>PURCHASE INPUT VARIABLES</t>
  </si>
  <si>
    <t xml:space="preserve"> </t>
  </si>
  <si>
    <t>FINANCING INPUT VARIABLES</t>
  </si>
  <si>
    <t>Sale Price</t>
  </si>
  <si>
    <t>LTV</t>
  </si>
  <si>
    <t>Down Payment</t>
  </si>
  <si>
    <t>Size (SF)</t>
  </si>
  <si>
    <t>Equity</t>
  </si>
  <si>
    <t>Costs of Acquisition</t>
  </si>
  <si>
    <t>Price/SF</t>
  </si>
  <si>
    <t>Debt</t>
  </si>
  <si>
    <t>Loan Points</t>
  </si>
  <si>
    <t>Price/SF (w/o excess land)</t>
  </si>
  <si>
    <t>Effective Rate</t>
  </si>
  <si>
    <t>Investment Base</t>
  </si>
  <si>
    <t>% $ Improve (w/o excess land)</t>
  </si>
  <si>
    <t>Term (Yrs)</t>
  </si>
  <si>
    <t>Improvements</t>
  </si>
  <si>
    <t>PMT (yr)</t>
  </si>
  <si>
    <t>Total Land</t>
  </si>
  <si>
    <t>PMT/12</t>
  </si>
  <si>
    <t>Excess Land</t>
  </si>
  <si>
    <t>Excess Land Growth Rate</t>
  </si>
  <si>
    <t>LEASING (INCOME &amp; EXPENSE) INPUT VARIABLES</t>
  </si>
  <si>
    <t>VALUE INPUT VARIABLES</t>
  </si>
  <si>
    <t>Vacancy &amp; Collections</t>
  </si>
  <si>
    <t>Management Fee</t>
  </si>
  <si>
    <t>Rent Growth</t>
  </si>
  <si>
    <t>Expense Growth</t>
  </si>
  <si>
    <t>Tenant Improvement</t>
  </si>
  <si>
    <t>TAXES</t>
  </si>
  <si>
    <t>Leasing Costs</t>
  </si>
  <si>
    <t>Tax Rate</t>
  </si>
  <si>
    <t>Reserves ($/SF)</t>
  </si>
  <si>
    <t xml:space="preserve">Depreciation </t>
  </si>
  <si>
    <t>TENANT DATA</t>
  </si>
  <si>
    <t>Total Number of Tenants</t>
  </si>
  <si>
    <t>Tenant Rollover (Years)</t>
  </si>
  <si>
    <t xml:space="preserve">Monthly  </t>
  </si>
  <si>
    <t>Lease</t>
  </si>
  <si>
    <t>Tenant Name</t>
  </si>
  <si>
    <t>Suite</t>
  </si>
  <si>
    <t>SF</t>
  </si>
  <si>
    <t>$/SF</t>
  </si>
  <si>
    <t>Rent</t>
  </si>
  <si>
    <t>% of PGR</t>
  </si>
  <si>
    <t>Expiration</t>
  </si>
  <si>
    <t>STABILIZED CASH FLOW SUMMARY</t>
  </si>
  <si>
    <t>(USING MKT RENTS FOR VACANCIES)</t>
  </si>
  <si>
    <t>Year</t>
  </si>
  <si>
    <t>Period</t>
  </si>
  <si>
    <t>GROSS INCOME</t>
  </si>
  <si>
    <t>Potential Gross Rent (PGR)</t>
  </si>
  <si>
    <t>Vacancy and Collections</t>
  </si>
  <si>
    <t>Recoveries and Reimbursements</t>
  </si>
  <si>
    <t>Other Income</t>
  </si>
  <si>
    <t>Effective Gross Income (EGI)</t>
  </si>
  <si>
    <t>OPERATING EXPENSES</t>
  </si>
  <si>
    <t>%of EGI</t>
  </si>
  <si>
    <t>% Expenses</t>
  </si>
  <si>
    <t>Management</t>
  </si>
  <si>
    <t>Real Estate Taxes</t>
  </si>
  <si>
    <t>Utilities</t>
  </si>
  <si>
    <t>Maintenance</t>
  </si>
  <si>
    <t>Insurance</t>
  </si>
  <si>
    <t>Landscaping</t>
  </si>
  <si>
    <t>Janitorial</t>
  </si>
  <si>
    <t>Refuse</t>
  </si>
  <si>
    <t>Accounting/Legal</t>
  </si>
  <si>
    <t>Other</t>
  </si>
  <si>
    <t xml:space="preserve">     Total Operating Expenses</t>
  </si>
  <si>
    <t xml:space="preserve">   </t>
  </si>
  <si>
    <t>NET OPERATING INCOME</t>
  </si>
  <si>
    <t>CAPITAL EXPENDITURES</t>
  </si>
  <si>
    <t>CashOut Commissions</t>
  </si>
  <si>
    <t>TOTAL CAPITAL EXPENDITURES</t>
  </si>
  <si>
    <t>CASHFLOW BEFORE DEBT</t>
  </si>
  <si>
    <t>Purchase</t>
  </si>
  <si>
    <t>NPV</t>
  </si>
  <si>
    <t>IRR</t>
  </si>
  <si>
    <t>Price</t>
  </si>
  <si>
    <t>Discounted Cashflow (10 YR)</t>
  </si>
  <si>
    <t>Discounted Cashflow (15 YR)</t>
  </si>
  <si>
    <t>Discounted Cashflow (20 YR)</t>
  </si>
  <si>
    <t>Discounted Cashflow (25 YR)</t>
  </si>
  <si>
    <t>VALUATION COMPARISONS</t>
  </si>
  <si>
    <t>Value</t>
  </si>
  <si>
    <t>Adjusted Value</t>
  </si>
  <si>
    <t>Capitalized Value</t>
  </si>
  <si>
    <t>(Yr 1 NOI &amp; Going In Cap Rate)</t>
  </si>
  <si>
    <t>AFTER TAX ANALYSIS</t>
  </si>
  <si>
    <t>Cashflow After Capital Expenditures</t>
  </si>
  <si>
    <t>Debt Service</t>
  </si>
  <si>
    <t>Interest</t>
  </si>
  <si>
    <t>Taxable Income</t>
  </si>
  <si>
    <t>YEAR</t>
  </si>
  <si>
    <t xml:space="preserve">  </t>
  </si>
  <si>
    <t xml:space="preserve">Cash on Cash </t>
  </si>
  <si>
    <t>Cash on Price</t>
  </si>
  <si>
    <t>Running Cash on Price</t>
  </si>
  <si>
    <t>Cash on Price (No Debt)</t>
  </si>
  <si>
    <t>Value Based on Terminal Cap Rate</t>
  </si>
  <si>
    <t>Adjusted Value of Excess Land</t>
  </si>
  <si>
    <t>Adjusted Value of Property</t>
  </si>
  <si>
    <t>Original Purchase Price</t>
  </si>
  <si>
    <t>Value Less Purchase Price</t>
  </si>
  <si>
    <t>(Excludes Rental Income)</t>
  </si>
  <si>
    <t>Resale Price</t>
  </si>
  <si>
    <t>Net Proceeds</t>
  </si>
  <si>
    <t>Loan Repayment</t>
  </si>
  <si>
    <t>Less Org. Purch.</t>
  </si>
  <si>
    <t>Annual Depreciation</t>
  </si>
  <si>
    <t xml:space="preserve">Before Tax Profit </t>
  </si>
  <si>
    <t xml:space="preserve">After Tax Cashflow From Rent </t>
  </si>
  <si>
    <t>After Tax Net Proceeds</t>
  </si>
  <si>
    <t>AFTER TAX INVESTMENT ANALYSIS</t>
  </si>
  <si>
    <t>Required Rate of Return</t>
  </si>
  <si>
    <t>(After Tax Discount Rate)</t>
  </si>
  <si>
    <t xml:space="preserve">Initial </t>
  </si>
  <si>
    <t>Holding Period (Year)</t>
  </si>
  <si>
    <t xml:space="preserve"> Outflow</t>
  </si>
  <si>
    <t>AMORTIZATION TABLE</t>
  </si>
  <si>
    <t>Payment</t>
  </si>
  <si>
    <t>Principle</t>
  </si>
  <si>
    <t>Balance</t>
  </si>
  <si>
    <t>Loan Amount</t>
  </si>
  <si>
    <t>Required Rate of Return (Before Tax)</t>
  </si>
  <si>
    <t>Accrued Depreciation</t>
  </si>
  <si>
    <t>years</t>
  </si>
  <si>
    <t>BEGINNING YEAR:</t>
  </si>
  <si>
    <t>REVERSION</t>
  </si>
  <si>
    <t>Costs of Disposition</t>
  </si>
  <si>
    <t>Selling Cost</t>
  </si>
  <si>
    <t>Tax</t>
  </si>
  <si>
    <t>BEFORE TAX CASH FLOW</t>
  </si>
  <si>
    <t>AFTER TAX CASH FLOW</t>
  </si>
  <si>
    <t xml:space="preserve">Taxes </t>
  </si>
  <si>
    <t>Depreciation</t>
  </si>
  <si>
    <t xml:space="preserve">Running Cash on Cash </t>
  </si>
  <si>
    <t>These returns are AFTER TAX.</t>
  </si>
  <si>
    <t>Terminal Cap Rate</t>
  </si>
  <si>
    <t>Going In Capitalization (Cap) Rate</t>
  </si>
  <si>
    <t xml:space="preserve"> (used as Required Rate of Return)</t>
  </si>
  <si>
    <t>Discount Rate (Before Tax)</t>
  </si>
  <si>
    <t xml:space="preserve">     Total Potential Gross Rent (PGR)</t>
  </si>
  <si>
    <t>PROPERTY:</t>
  </si>
  <si>
    <t xml:space="preserve">     Total Square Feet</t>
  </si>
  <si>
    <t xml:space="preserve">     Average $/SF</t>
  </si>
  <si>
    <t xml:space="preserve">     Weighted Average $/SF</t>
  </si>
  <si>
    <t>OPERATING EXPENSE DATA</t>
  </si>
  <si>
    <t xml:space="preserve">  REIMBURSEABLE EXPENSES</t>
  </si>
  <si>
    <t xml:space="preserve">  Property Taxes</t>
  </si>
  <si>
    <t xml:space="preserve">  Insurance</t>
  </si>
  <si>
    <t xml:space="preserve">  Repairs and Maintenance</t>
  </si>
  <si>
    <t xml:space="preserve">  Janitorial </t>
  </si>
  <si>
    <t xml:space="preserve">  Electricity </t>
  </si>
  <si>
    <t xml:space="preserve">  Gas</t>
  </si>
  <si>
    <t xml:space="preserve">  Water/Irrigation</t>
  </si>
  <si>
    <t xml:space="preserve">  Storm Water</t>
  </si>
  <si>
    <t xml:space="preserve">  Refuse</t>
  </si>
  <si>
    <t xml:space="preserve">  Landscaping</t>
  </si>
  <si>
    <t xml:space="preserve">  Pest Control</t>
  </si>
  <si>
    <t xml:space="preserve">  Administrative</t>
  </si>
  <si>
    <t xml:space="preserve">  Other</t>
  </si>
  <si>
    <t xml:space="preserve">  TOTAL REIMBURSEABLE EXPENSES</t>
  </si>
  <si>
    <t>Leasing Commissions</t>
  </si>
  <si>
    <t>TOTAL OPERATING EXPENSES</t>
  </si>
  <si>
    <t>Management Fee  (% of PGR)</t>
  </si>
  <si>
    <t>Market Rate Used For Vacancies ($/SF)</t>
  </si>
  <si>
    <t>RETURNS UPON SALE ANALYSIS</t>
  </si>
  <si>
    <t>RETURNS ON INVESTMENT FROM CASHFLOWS</t>
  </si>
  <si>
    <r>
      <rPr>
        <sz val="12"/>
        <rFont val="Calibri"/>
        <family val="2"/>
      </rPr>
      <t xml:space="preserve">● </t>
    </r>
    <r>
      <rPr>
        <sz val="12"/>
        <rFont val="Century Gothic"/>
        <family val="2"/>
      </rPr>
      <t>Both Before and After Taxes</t>
    </r>
  </si>
  <si>
    <t>● Net Present Value (NPV), Internal Rate of Return (IRR), etc.</t>
  </si>
  <si>
    <t>● Unlimited amount of Tenant spaces</t>
  </si>
  <si>
    <t>● Using both Full Service Office and NNN Retail type leases</t>
  </si>
  <si>
    <t>● Up to 25 year hold periods</t>
  </si>
  <si>
    <t>● Using Discounted Cash Flows, Capitalization Rates,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</si>
</sst>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164" formatCode="dd\-mmm\-yy_)"/>
    <numFmt numFmtId="166" formatCode="0_)"/>
    <numFmt numFmtId="167" formatCode="0.0%"/>
    <numFmt numFmtId="168" formatCode="0.00_)"/>
    <numFmt numFmtId="169" formatCode="&quot;$&quot;#,##0"/>
  </numFmts>
  <fonts count="10">
    <font>
      <sz val="12"/>
      <name val="Arial MT"/>
    </font>
    <font>
      <sz val="12"/>
      <name val="Century Gothic"/>
      <family val="2"/>
    </font>
    <font>
      <sz val="10"/>
      <name val="Century Gothic"/>
      <family val="2"/>
    </font>
    <font>
      <sz val="12"/>
      <color rgb="FF0070C0"/>
      <name val="Century Gothic"/>
      <family val="2"/>
    </font>
    <font>
      <sz val="12"/>
      <color theme="4"/>
      <name val="Century Gothic"/>
      <family val="2"/>
    </font>
    <font>
      <i/>
      <sz val="12"/>
      <name val="Century Gothic"/>
      <family val="2"/>
    </font>
    <font>
      <i/>
      <sz val="12"/>
      <name val="Arial MT"/>
    </font>
    <font>
      <sz val="12"/>
      <color theme="0"/>
      <name val="Century Gothic"/>
      <family val="2"/>
    </font>
    <font>
      <sz val="12"/>
      <name val="Arial"/>
      <family val="2"/>
    </font>
    <font>
      <sz val="12"/>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theme="3"/>
        <bgColor indexed="64"/>
      </patternFill>
    </fill>
  </fills>
  <borders count="2">
    <border>
      <left/>
      <right/>
      <top/>
      <bottom/>
      <diagonal/>
    </border>
    <border>
      <left/>
      <right/>
      <top/>
      <bottom style="thin">
        <color indexed="64"/>
      </bottom>
      <diagonal/>
    </border>
  </borders>
  <cellStyleXfs count="2">
    <xf numFmtId="0" fontId="0" fillId="0" borderId="0"/>
    <xf numFmtId="0" fontId="8" fillId="0" borderId="0"/>
  </cellStyleXfs>
  <cellXfs count="61">
    <xf numFmtId="0" fontId="0" fillId="0" borderId="0" xfId="0"/>
    <xf numFmtId="0" fontId="1" fillId="0" borderId="0" xfId="0" applyFont="1"/>
    <xf numFmtId="164" fontId="1" fillId="0" borderId="0" xfId="0" applyNumberFormat="1" applyFont="1" applyProtection="1"/>
    <xf numFmtId="0" fontId="1" fillId="0" borderId="0" xfId="0" applyFont="1" applyProtection="1"/>
    <xf numFmtId="166" fontId="1" fillId="0" borderId="0" xfId="0" applyNumberFormat="1" applyFont="1" applyProtection="1"/>
    <xf numFmtId="5" fontId="1" fillId="0" borderId="0" xfId="0" applyNumberFormat="1" applyFont="1" applyProtection="1"/>
    <xf numFmtId="9" fontId="1" fillId="0" borderId="0" xfId="0" applyNumberFormat="1" applyFont="1" applyProtection="1"/>
    <xf numFmtId="7" fontId="1" fillId="0" borderId="0" xfId="0" applyNumberFormat="1" applyFont="1" applyProtection="1"/>
    <xf numFmtId="10" fontId="1" fillId="0" borderId="0" xfId="0" applyNumberFormat="1" applyFont="1" applyProtection="1"/>
    <xf numFmtId="37" fontId="1" fillId="0" borderId="0" xfId="0" applyNumberFormat="1" applyFo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lignment horizontal="center"/>
    </xf>
    <xf numFmtId="5" fontId="1" fillId="0" borderId="0" xfId="0" applyNumberFormat="1" applyFont="1" applyAlignment="1" applyProtection="1">
      <alignment horizontal="center"/>
    </xf>
    <xf numFmtId="168" fontId="1" fillId="0" borderId="0" xfId="0" applyNumberFormat="1" applyFont="1" applyProtection="1"/>
    <xf numFmtId="0" fontId="0" fillId="0" borderId="0" xfId="0" applyFont="1"/>
    <xf numFmtId="5" fontId="3" fillId="0" borderId="0" xfId="0" applyNumberFormat="1" applyFont="1" applyProtection="1"/>
    <xf numFmtId="9" fontId="3" fillId="0" borderId="0" xfId="0" applyNumberFormat="1" applyFont="1" applyProtection="1"/>
    <xf numFmtId="0" fontId="4" fillId="0" borderId="0" xfId="0" applyFont="1"/>
    <xf numFmtId="0" fontId="4" fillId="0" borderId="0" xfId="0" applyFont="1" applyProtection="1"/>
    <xf numFmtId="37" fontId="4" fillId="0" borderId="0" xfId="0" applyNumberFormat="1" applyFont="1" applyProtection="1"/>
    <xf numFmtId="7" fontId="4" fillId="0" borderId="0" xfId="0" applyNumberFormat="1" applyFont="1" applyProtection="1"/>
    <xf numFmtId="5" fontId="4" fillId="0" borderId="0" xfId="0" applyNumberFormat="1" applyFont="1" applyProtection="1"/>
    <xf numFmtId="9" fontId="4" fillId="0" borderId="0" xfId="0" applyNumberFormat="1" applyFont="1" applyProtection="1"/>
    <xf numFmtId="10" fontId="4" fillId="0" borderId="0" xfId="0" applyNumberFormat="1" applyFont="1" applyProtection="1"/>
    <xf numFmtId="0" fontId="4" fillId="0" borderId="0" xfId="0" applyFont="1" applyAlignment="1">
      <alignment horizontal="center"/>
    </xf>
    <xf numFmtId="7" fontId="4" fillId="0" borderId="0" xfId="0" applyNumberFormat="1" applyFont="1" applyAlignment="1" applyProtection="1">
      <alignment horizontal="center"/>
    </xf>
    <xf numFmtId="0" fontId="4" fillId="0" borderId="0" xfId="0" applyFont="1" applyAlignment="1">
      <alignment horizontal="right"/>
    </xf>
    <xf numFmtId="7" fontId="4" fillId="0" borderId="0" xfId="0" applyNumberFormat="1" applyFont="1" applyAlignment="1" applyProtection="1">
      <alignment horizontal="right"/>
    </xf>
    <xf numFmtId="166" fontId="4" fillId="0" borderId="0" xfId="0" applyNumberFormat="1" applyFont="1" applyAlignment="1" applyProtection="1">
      <alignment horizontal="right"/>
    </xf>
    <xf numFmtId="5" fontId="1" fillId="0" borderId="0" xfId="0" applyNumberFormat="1" applyFont="1"/>
    <xf numFmtId="0" fontId="1" fillId="0" borderId="0" xfId="0" applyFont="1" applyAlignment="1">
      <alignment horizontal="right"/>
    </xf>
    <xf numFmtId="169" fontId="1" fillId="0" borderId="0" xfId="0" applyNumberFormat="1" applyFont="1" applyProtection="1"/>
    <xf numFmtId="9" fontId="2" fillId="0" borderId="0" xfId="0" applyNumberFormat="1" applyFont="1" applyAlignment="1" applyProtection="1">
      <alignment horizontal="left"/>
    </xf>
    <xf numFmtId="0" fontId="4" fillId="0" borderId="0" xfId="0" applyFont="1" applyAlignment="1" applyProtection="1">
      <alignment horizontal="center"/>
    </xf>
    <xf numFmtId="37" fontId="4" fillId="0" borderId="0" xfId="0" applyNumberFormat="1" applyFont="1" applyAlignment="1" applyProtection="1">
      <alignment horizontal="center"/>
    </xf>
    <xf numFmtId="7" fontId="1" fillId="0" borderId="0" xfId="0" applyNumberFormat="1" applyFont="1" applyAlignment="1" applyProtection="1">
      <alignment horizontal="center"/>
    </xf>
    <xf numFmtId="167" fontId="1" fillId="0" borderId="0" xfId="0" applyNumberFormat="1" applyFont="1" applyAlignment="1" applyProtection="1">
      <alignment horizontal="center"/>
    </xf>
    <xf numFmtId="37" fontId="1" fillId="0" borderId="0" xfId="0" applyNumberFormat="1" applyFont="1" applyAlignment="1" applyProtection="1">
      <alignment horizontal="center"/>
    </xf>
    <xf numFmtId="39" fontId="1" fillId="0" borderId="0" xfId="0" applyNumberFormat="1" applyFont="1" applyAlignment="1" applyProtection="1">
      <alignment horizontal="center"/>
    </xf>
    <xf numFmtId="169" fontId="1" fillId="0" borderId="0" xfId="0" applyNumberFormat="1" applyFont="1"/>
    <xf numFmtId="0" fontId="5" fillId="0" borderId="0" xfId="0" applyFont="1"/>
    <xf numFmtId="0" fontId="5" fillId="0" borderId="0" xfId="0" applyFont="1" applyProtection="1"/>
    <xf numFmtId="0" fontId="5" fillId="0" borderId="0" xfId="0" applyFont="1" applyAlignment="1" applyProtection="1">
      <alignment horizontal="center"/>
    </xf>
    <xf numFmtId="37" fontId="5" fillId="0" borderId="0" xfId="0" applyNumberFormat="1" applyFont="1" applyAlignment="1" applyProtection="1">
      <alignment horizontal="center"/>
    </xf>
    <xf numFmtId="0" fontId="5" fillId="0" borderId="0" xfId="0" applyFont="1" applyAlignment="1">
      <alignment horizontal="center"/>
    </xf>
    <xf numFmtId="0" fontId="6" fillId="0" borderId="0" xfId="0" applyFont="1"/>
    <xf numFmtId="9" fontId="4" fillId="0" borderId="0" xfId="0" applyNumberFormat="1" applyFont="1" applyAlignment="1" applyProtection="1">
      <alignment horizontal="center"/>
    </xf>
    <xf numFmtId="5" fontId="4" fillId="0" borderId="0" xfId="0" applyNumberFormat="1" applyFont="1" applyAlignment="1" applyProtection="1">
      <alignment horizontal="center"/>
    </xf>
    <xf numFmtId="0" fontId="1" fillId="2" borderId="0" xfId="0" applyFont="1" applyFill="1"/>
    <xf numFmtId="0" fontId="0" fillId="2" borderId="0" xfId="0" applyFill="1"/>
    <xf numFmtId="0" fontId="7" fillId="3" borderId="0" xfId="0" applyFont="1" applyFill="1"/>
    <xf numFmtId="0" fontId="7" fillId="3" borderId="0" xfId="0" applyFont="1" applyFill="1" applyProtection="1"/>
    <xf numFmtId="0" fontId="6" fillId="2" borderId="0" xfId="0" applyFont="1" applyFill="1"/>
    <xf numFmtId="37" fontId="4" fillId="0" borderId="1" xfId="0" applyNumberFormat="1" applyFont="1" applyBorder="1" applyAlignment="1" applyProtection="1">
      <alignment horizontal="center"/>
    </xf>
    <xf numFmtId="7" fontId="1" fillId="0" borderId="1" xfId="0" applyNumberFormat="1" applyFont="1" applyBorder="1" applyAlignment="1" applyProtection="1">
      <alignment horizontal="center"/>
    </xf>
    <xf numFmtId="5" fontId="1" fillId="0" borderId="1" xfId="0" applyNumberFormat="1" applyFont="1" applyBorder="1" applyAlignment="1" applyProtection="1">
      <alignment horizontal="center"/>
    </xf>
    <xf numFmtId="0" fontId="7" fillId="3" borderId="0" xfId="0" applyFont="1" applyFill="1" applyAlignment="1" applyProtection="1"/>
    <xf numFmtId="0" fontId="0" fillId="0" borderId="0" xfId="0" applyAlignment="1"/>
    <xf numFmtId="0" fontId="8" fillId="0" borderId="0" xfId="1"/>
    <xf numFmtId="0" fontId="1"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647700</xdr:colOff>
      <xdr:row>23</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43700"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38100</xdr:rowOff>
    </xdr:from>
    <xdr:to>
      <xdr:col>4</xdr:col>
      <xdr:colOff>419100</xdr:colOff>
      <xdr:row>9</xdr:row>
      <xdr:rowOff>161925</xdr:rowOff>
    </xdr:to>
    <xdr:sp macro="" textlink="">
      <xdr:nvSpPr>
        <xdr:cNvPr id="3" name="Text Box 6"/>
        <xdr:cNvSpPr txBox="1">
          <a:spLocks noChangeArrowheads="1"/>
        </xdr:cNvSpPr>
      </xdr:nvSpPr>
      <xdr:spPr bwMode="auto">
        <a:xfrm>
          <a:off x="0" y="38100"/>
          <a:ext cx="3467100" cy="183832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DISCLAIMER: These documents are provided by Wendt CRS, Inc. as a complimentary service to visitors and guests of our website </a:t>
          </a:r>
          <a:r>
            <a:rPr lang="en-US" sz="800" u="sng">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AND ARE TO BE USED FOR EDUCATIONAL PURPOSES ONLY</a:t>
          </a: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  We make no representations as to the accuracy or completeness of these documents. We are not attorneys nor licensed to advise you on the law or prepare legal forms for you. These documents are not a substitute for legal or tax advice. Anyone contemplating the purchase, sale, lease, management and/or development of real estate and business investments should seek the services of competent legal and tax advisors. By choosing to use these works or any other material from Wendt CRS, Inc., you hereby agree to hold Wendt CRS, Inc. and any of its agents or employees harmless for any damage, loss or injury that you may incur.</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1</xdr:col>
      <xdr:colOff>514350</xdr:colOff>
      <xdr:row>17</xdr:row>
      <xdr:rowOff>152400</xdr:rowOff>
    </xdr:from>
    <xdr:to>
      <xdr:col>4</xdr:col>
      <xdr:colOff>266700</xdr:colOff>
      <xdr:row>19</xdr:row>
      <xdr:rowOff>76201</xdr:rowOff>
    </xdr:to>
    <xdr:sp macro="" textlink="">
      <xdr:nvSpPr>
        <xdr:cNvPr id="4" name="Text Box 3"/>
        <xdr:cNvSpPr txBox="1">
          <a:spLocks noChangeArrowheads="1"/>
        </xdr:cNvSpPr>
      </xdr:nvSpPr>
      <xdr:spPr bwMode="auto">
        <a:xfrm>
          <a:off x="1276350" y="3848100"/>
          <a:ext cx="2038350" cy="36195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Notice the tabs below...</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6</xdr:col>
      <xdr:colOff>533400</xdr:colOff>
      <xdr:row>21</xdr:row>
      <xdr:rowOff>57150</xdr:rowOff>
    </xdr:from>
    <xdr:to>
      <xdr:col>9</xdr:col>
      <xdr:colOff>38100</xdr:colOff>
      <xdr:row>23</xdr:row>
      <xdr:rowOff>133351</xdr:rowOff>
    </xdr:to>
    <xdr:sp macro="" textlink="">
      <xdr:nvSpPr>
        <xdr:cNvPr id="5" name="Text Box 3"/>
        <xdr:cNvSpPr txBox="1">
          <a:spLocks noChangeArrowheads="1"/>
        </xdr:cNvSpPr>
      </xdr:nvSpPr>
      <xdr:spPr bwMode="auto">
        <a:xfrm>
          <a:off x="5105400" y="4057650"/>
          <a:ext cx="1790700" cy="4572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Questions?</a:t>
          </a:r>
          <a:r>
            <a:rPr lang="en-US" sz="9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a:t>
          </a: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Michael@WendtCRS.com</a:t>
          </a:r>
          <a:endParaRPr lang="en-US" sz="9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4</xdr:col>
      <xdr:colOff>685800</xdr:colOff>
      <xdr:row>11</xdr:row>
      <xdr:rowOff>0</xdr:rowOff>
    </xdr:from>
    <xdr:to>
      <xdr:col>7</xdr:col>
      <xdr:colOff>0</xdr:colOff>
      <xdr:row>12</xdr:row>
      <xdr:rowOff>114301</xdr:rowOff>
    </xdr:to>
    <xdr:sp macro="" textlink="">
      <xdr:nvSpPr>
        <xdr:cNvPr id="6" name="Text Box 3"/>
        <xdr:cNvSpPr txBox="1">
          <a:spLocks noChangeArrowheads="1"/>
        </xdr:cNvSpPr>
      </xdr:nvSpPr>
      <xdr:spPr bwMode="auto">
        <a:xfrm>
          <a:off x="3733800" y="2381250"/>
          <a:ext cx="1600200"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2400">
              <a:effectLst/>
              <a:latin typeface="Century Gothic" panose="020B0502020202020204" pitchFamily="34" charset="0"/>
              <a:ea typeface="Times New Roman" panose="02020603050405020304" pitchFamily="18" charset="0"/>
              <a:cs typeface="Times New Roman" panose="02020603050405020304" pitchFamily="18" charset="0"/>
            </a:rPr>
            <a:t>NOTES: </a:t>
          </a:r>
          <a:endParaRPr lang="en-US" sz="24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447675</xdr:colOff>
      <xdr:row>13</xdr:row>
      <xdr:rowOff>180975</xdr:rowOff>
    </xdr:from>
    <xdr:to>
      <xdr:col>7</xdr:col>
      <xdr:colOff>104775</xdr:colOff>
      <xdr:row>15</xdr:row>
      <xdr:rowOff>104776</xdr:rowOff>
    </xdr:to>
    <xdr:sp macro="" textlink="">
      <xdr:nvSpPr>
        <xdr:cNvPr id="7" name="Text Box 3"/>
        <xdr:cNvSpPr txBox="1">
          <a:spLocks noChangeArrowheads="1"/>
        </xdr:cNvSpPr>
      </xdr:nvSpPr>
      <xdr:spPr bwMode="auto">
        <a:xfrm>
          <a:off x="2733675" y="2657475"/>
          <a:ext cx="270510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INPUT</a:t>
          </a:r>
          <a:r>
            <a:rPr lang="en-US" sz="1100">
              <a:effectLst/>
              <a:latin typeface="Century Gothic" panose="020B0502020202020204" pitchFamily="34" charset="0"/>
              <a:ea typeface="Times New Roman" panose="02020603050405020304" pitchFamily="18" charset="0"/>
              <a:cs typeface="Times New Roman" panose="02020603050405020304" pitchFamily="18" charset="0"/>
            </a:rPr>
            <a:t> values will be in </a:t>
          </a: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blue</a:t>
          </a: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228600</xdr:colOff>
      <xdr:row>15</xdr:row>
      <xdr:rowOff>9524</xdr:rowOff>
    </xdr:from>
    <xdr:to>
      <xdr:col>6</xdr:col>
      <xdr:colOff>257175</xdr:colOff>
      <xdr:row>18</xdr:row>
      <xdr:rowOff>114299</xdr:rowOff>
    </xdr:to>
    <xdr:sp macro="" textlink="">
      <xdr:nvSpPr>
        <xdr:cNvPr id="8" name="Text Box 5"/>
        <xdr:cNvSpPr txBox="1">
          <a:spLocks noChangeArrowheads="1"/>
        </xdr:cNvSpPr>
      </xdr:nvSpPr>
      <xdr:spPr bwMode="auto">
        <a:xfrm>
          <a:off x="2514600" y="2867024"/>
          <a:ext cx="2314575" cy="67627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The remaining</a:t>
          </a:r>
          <a:r>
            <a:rPr lang="en-US" sz="900" baseline="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text;</a:t>
          </a: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while malleable, predominantly consist</a:t>
          </a:r>
          <a:r>
            <a:rPr lang="en-US" sz="900" baseline="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of </a:t>
          </a: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formulas and nomenclature.</a:t>
          </a:r>
          <a:endParaRPr lang="en-US" sz="10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2</xdr:col>
      <xdr:colOff>314325</xdr:colOff>
      <xdr:row>18</xdr:row>
      <xdr:rowOff>200025</xdr:rowOff>
    </xdr:from>
    <xdr:to>
      <xdr:col>2</xdr:col>
      <xdr:colOff>438150</xdr:colOff>
      <xdr:row>20</xdr:row>
      <xdr:rowOff>0</xdr:rowOff>
    </xdr:to>
    <xdr:sp macro="" textlink="">
      <xdr:nvSpPr>
        <xdr:cNvPr id="9" name="Down Arrow 8"/>
        <xdr:cNvSpPr/>
      </xdr:nvSpPr>
      <xdr:spPr>
        <a:xfrm>
          <a:off x="1838325" y="4114800"/>
          <a:ext cx="12382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752475</xdr:colOff>
      <xdr:row>12</xdr:row>
      <xdr:rowOff>66675</xdr:rowOff>
    </xdr:from>
    <xdr:to>
      <xdr:col>9</xdr:col>
      <xdr:colOff>66675</xdr:colOff>
      <xdr:row>13</xdr:row>
      <xdr:rowOff>180976</xdr:rowOff>
    </xdr:to>
    <xdr:sp macro="" textlink="">
      <xdr:nvSpPr>
        <xdr:cNvPr id="10" name="Text Box 3"/>
        <xdr:cNvSpPr txBox="1">
          <a:spLocks noChangeArrowheads="1"/>
        </xdr:cNvSpPr>
      </xdr:nvSpPr>
      <xdr:spPr bwMode="auto">
        <a:xfrm>
          <a:off x="5324475" y="2667000"/>
          <a:ext cx="1600200"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6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Calculate:</a:t>
          </a:r>
          <a:endParaRPr lang="en-US" sz="16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7</xdr:col>
      <xdr:colOff>333375</xdr:colOff>
      <xdr:row>15</xdr:row>
      <xdr:rowOff>152400</xdr:rowOff>
    </xdr:from>
    <xdr:to>
      <xdr:col>8</xdr:col>
      <xdr:colOff>533400</xdr:colOff>
      <xdr:row>17</xdr:row>
      <xdr:rowOff>47626</xdr:rowOff>
    </xdr:to>
    <xdr:sp macro="" textlink="">
      <xdr:nvSpPr>
        <xdr:cNvPr id="11" name="Text Box 3"/>
        <xdr:cNvSpPr txBox="1">
          <a:spLocks noChangeArrowheads="1"/>
        </xdr:cNvSpPr>
      </xdr:nvSpPr>
      <xdr:spPr bwMode="auto">
        <a:xfrm>
          <a:off x="5667375" y="3409950"/>
          <a:ext cx="962025"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6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Model:</a:t>
          </a:r>
          <a:endParaRPr lang="en-US" sz="16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7</xdr:col>
      <xdr:colOff>171450</xdr:colOff>
      <xdr:row>18</xdr:row>
      <xdr:rowOff>161925</xdr:rowOff>
    </xdr:from>
    <xdr:to>
      <xdr:col>8</xdr:col>
      <xdr:colOff>581025</xdr:colOff>
      <xdr:row>20</xdr:row>
      <xdr:rowOff>57151</xdr:rowOff>
    </xdr:to>
    <xdr:sp macro="" textlink="">
      <xdr:nvSpPr>
        <xdr:cNvPr id="12" name="Text Box 3"/>
        <xdr:cNvSpPr txBox="1">
          <a:spLocks noChangeArrowheads="1"/>
        </xdr:cNvSpPr>
      </xdr:nvSpPr>
      <xdr:spPr bwMode="auto">
        <a:xfrm>
          <a:off x="5505450" y="4076700"/>
          <a:ext cx="1171575"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6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Valuate:</a:t>
          </a:r>
          <a:endParaRPr lang="en-US" sz="16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1485900</xdr:colOff>
      <xdr:row>122</xdr:row>
      <xdr:rowOff>0</xdr:rowOff>
    </xdr:from>
    <xdr:to>
      <xdr:col>2</xdr:col>
      <xdr:colOff>2152650</xdr:colOff>
      <xdr:row>130</xdr:row>
      <xdr:rowOff>95250</xdr:rowOff>
    </xdr:to>
    <xdr:sp macro="" textlink="">
      <xdr:nvSpPr>
        <xdr:cNvPr id="2" name="Right Brace 1"/>
        <xdr:cNvSpPr/>
      </xdr:nvSpPr>
      <xdr:spPr>
        <a:xfrm>
          <a:off x="1800225" y="26069925"/>
          <a:ext cx="666750" cy="18478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xdr:col>
      <xdr:colOff>169249</xdr:colOff>
      <xdr:row>12</xdr:row>
      <xdr:rowOff>40935</xdr:rowOff>
    </xdr:from>
    <xdr:ext cx="10201106" cy="4243469"/>
    <xdr:sp macro="" textlink="">
      <xdr:nvSpPr>
        <xdr:cNvPr id="3" name="Rectangle 2"/>
        <xdr:cNvSpPr/>
      </xdr:nvSpPr>
      <xdr:spPr>
        <a:xfrm rot="19197356">
          <a:off x="169249" y="2669835"/>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oneCellAnchor>
    <xdr:from>
      <xdr:col>10</xdr:col>
      <xdr:colOff>0</xdr:colOff>
      <xdr:row>96</xdr:row>
      <xdr:rowOff>0</xdr:rowOff>
    </xdr:from>
    <xdr:ext cx="10201106" cy="4243469"/>
    <xdr:sp macro="" textlink="">
      <xdr:nvSpPr>
        <xdr:cNvPr id="4" name="Rectangle 3"/>
        <xdr:cNvSpPr/>
      </xdr:nvSpPr>
      <xdr:spPr>
        <a:xfrm rot="19197356">
          <a:off x="9686925" y="20373975"/>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oneCellAnchor>
    <xdr:from>
      <xdr:col>13</xdr:col>
      <xdr:colOff>0</xdr:colOff>
      <xdr:row>173</xdr:row>
      <xdr:rowOff>0</xdr:rowOff>
    </xdr:from>
    <xdr:ext cx="10201106" cy="4243469"/>
    <xdr:sp macro="" textlink="">
      <xdr:nvSpPr>
        <xdr:cNvPr id="5" name="Rectangle 4"/>
        <xdr:cNvSpPr/>
      </xdr:nvSpPr>
      <xdr:spPr>
        <a:xfrm rot="19197356">
          <a:off x="13020675" y="37242750"/>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1485900</xdr:colOff>
      <xdr:row>114</xdr:row>
      <xdr:rowOff>0</xdr:rowOff>
    </xdr:from>
    <xdr:to>
      <xdr:col>2</xdr:col>
      <xdr:colOff>2152650</xdr:colOff>
      <xdr:row>122</xdr:row>
      <xdr:rowOff>95250</xdr:rowOff>
    </xdr:to>
    <xdr:sp macro="" textlink="">
      <xdr:nvSpPr>
        <xdr:cNvPr id="2" name="Right Brace 1"/>
        <xdr:cNvSpPr/>
      </xdr:nvSpPr>
      <xdr:spPr>
        <a:xfrm>
          <a:off x="1809750" y="27432000"/>
          <a:ext cx="666750" cy="1924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xdr:col>
      <xdr:colOff>169249</xdr:colOff>
      <xdr:row>12</xdr:row>
      <xdr:rowOff>40935</xdr:rowOff>
    </xdr:from>
    <xdr:ext cx="10201106" cy="4243469"/>
    <xdr:sp macro="" textlink="">
      <xdr:nvSpPr>
        <xdr:cNvPr id="3" name="Rectangle 2"/>
        <xdr:cNvSpPr/>
      </xdr:nvSpPr>
      <xdr:spPr>
        <a:xfrm rot="19197356">
          <a:off x="169249" y="2784135"/>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oneCellAnchor>
    <xdr:from>
      <xdr:col>10</xdr:col>
      <xdr:colOff>0</xdr:colOff>
      <xdr:row>88</xdr:row>
      <xdr:rowOff>0</xdr:rowOff>
    </xdr:from>
    <xdr:ext cx="10201106" cy="4243469"/>
    <xdr:sp macro="" textlink="">
      <xdr:nvSpPr>
        <xdr:cNvPr id="5" name="Rectangle 4"/>
        <xdr:cNvSpPr/>
      </xdr:nvSpPr>
      <xdr:spPr>
        <a:xfrm rot="19197356">
          <a:off x="9753600" y="21259800"/>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oneCellAnchor>
    <xdr:from>
      <xdr:col>13</xdr:col>
      <xdr:colOff>0</xdr:colOff>
      <xdr:row>165</xdr:row>
      <xdr:rowOff>0</xdr:rowOff>
    </xdr:from>
    <xdr:ext cx="10201106" cy="4243469"/>
    <xdr:sp macro="" textlink="">
      <xdr:nvSpPr>
        <xdr:cNvPr id="6" name="Rectangle 5"/>
        <xdr:cNvSpPr/>
      </xdr:nvSpPr>
      <xdr:spPr>
        <a:xfrm rot="19197356">
          <a:off x="13106400" y="38862000"/>
          <a:ext cx="10201106" cy="4243469"/>
        </a:xfrm>
        <a:prstGeom prst="rect">
          <a:avLst/>
        </a:prstGeom>
        <a:noFill/>
      </xdr:spPr>
      <xdr:txBody>
        <a:bodyPr wrap="square" lIns="91440" tIns="45720" rIns="91440" bIns="45720">
          <a:spAutoFit/>
        </a:bodyPr>
        <a:lstStyle/>
        <a:p>
          <a:pPr algn="ctr"/>
          <a:r>
            <a:rPr lang="en-US" sz="8800" b="1" cap="none" spc="0">
              <a:ln w="3175">
                <a:solidFill>
                  <a:srgbClr val="FF0000">
                    <a:alpha val="23000"/>
                  </a:srgbClr>
                </a:solidFill>
                <a:prstDash val="solid"/>
              </a:ln>
              <a:noFill/>
              <a:effectLst/>
              <a:latin typeface="Century Gothic" panose="020B0502020202020204" pitchFamily="34" charset="0"/>
            </a:rPr>
            <a:t>FOR</a:t>
          </a:r>
          <a:r>
            <a:rPr lang="en-US" sz="8800" b="1" cap="none" spc="0" baseline="0">
              <a:ln w="3175">
                <a:solidFill>
                  <a:srgbClr val="FF0000">
                    <a:alpha val="23000"/>
                  </a:srgbClr>
                </a:solidFill>
                <a:prstDash val="solid"/>
              </a:ln>
              <a:noFill/>
              <a:effectLst/>
              <a:latin typeface="Century Gothic" panose="020B0502020202020204" pitchFamily="34" charset="0"/>
            </a:rPr>
            <a:t> EDUCATIONAL PURPOSES ONLY</a:t>
          </a:r>
          <a:endParaRPr lang="en-US" sz="8800" b="1" cap="none" spc="0">
            <a:ln w="3175">
              <a:solidFill>
                <a:srgbClr val="FF0000">
                  <a:alpha val="23000"/>
                </a:srgbClr>
              </a:solidFill>
              <a:prstDash val="solid"/>
            </a:ln>
            <a:noFill/>
            <a:effectLst/>
            <a:latin typeface="Century Gothic" panose="020B0502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lanta\Documents\Documents\%231Website\Documents\NOTES%20p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NOTES"/>
      <sheetName val="Watermark"/>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S23"/>
  <sheetViews>
    <sheetView tabSelected="1" zoomScaleNormal="100" workbookViewId="0"/>
  </sheetViews>
  <sheetFormatPr defaultRowHeight="15"/>
  <cols>
    <col min="1" max="16384" width="8.88671875" style="59"/>
  </cols>
  <sheetData>
    <row r="2" spans="10:19" ht="17.25">
      <c r="J2" s="60"/>
      <c r="K2" s="60"/>
      <c r="L2" s="60"/>
      <c r="M2" s="60"/>
      <c r="N2" s="60"/>
      <c r="O2" s="60"/>
      <c r="P2" s="60"/>
      <c r="Q2" s="60"/>
      <c r="R2" s="60"/>
      <c r="S2" s="60"/>
    </row>
    <row r="3" spans="10:19" ht="17.25">
      <c r="J3" s="60"/>
      <c r="K3" s="60"/>
      <c r="L3" s="60"/>
      <c r="M3" s="60"/>
      <c r="N3" s="60"/>
      <c r="O3" s="60"/>
      <c r="P3" s="60"/>
      <c r="Q3" s="60"/>
      <c r="R3" s="60"/>
      <c r="S3" s="60"/>
    </row>
    <row r="4" spans="10:19" ht="17.25">
      <c r="J4" s="60"/>
      <c r="K4" s="60"/>
      <c r="L4" s="60"/>
      <c r="M4" s="60"/>
      <c r="N4" s="60"/>
      <c r="O4" s="60"/>
      <c r="P4" s="60"/>
      <c r="Q4" s="60"/>
      <c r="R4" s="60"/>
      <c r="S4" s="60"/>
    </row>
    <row r="5" spans="10:19" ht="17.25">
      <c r="J5" s="60" t="s">
        <v>2</v>
      </c>
      <c r="K5" s="60"/>
      <c r="L5" s="60"/>
      <c r="M5" s="60"/>
      <c r="N5" s="60"/>
      <c r="O5" s="60"/>
      <c r="P5" s="60"/>
      <c r="Q5" s="60"/>
      <c r="R5" s="60"/>
      <c r="S5" s="60"/>
    </row>
    <row r="6" spans="10:19" ht="17.25">
      <c r="J6" s="60"/>
      <c r="K6" s="60"/>
      <c r="L6" s="60"/>
      <c r="M6" s="60"/>
      <c r="N6" s="60"/>
      <c r="O6" s="60"/>
      <c r="P6" s="60"/>
      <c r="Q6" s="60"/>
      <c r="R6" s="60"/>
      <c r="S6" s="60"/>
    </row>
    <row r="7" spans="10:19" ht="17.25">
      <c r="K7" s="60"/>
      <c r="L7" s="60"/>
      <c r="M7" s="60"/>
      <c r="N7" s="60"/>
      <c r="O7" s="60"/>
      <c r="P7" s="60"/>
      <c r="Q7" s="60"/>
      <c r="R7" s="60"/>
      <c r="S7" s="60"/>
    </row>
    <row r="8" spans="10:19" ht="17.25">
      <c r="K8" s="60"/>
      <c r="L8" s="60"/>
      <c r="M8" s="60"/>
      <c r="N8" s="60"/>
      <c r="O8" s="60"/>
      <c r="P8" s="60"/>
      <c r="Q8" s="60"/>
      <c r="R8" s="60"/>
      <c r="S8" s="60"/>
    </row>
    <row r="9" spans="10:19" ht="17.25">
      <c r="J9" s="60"/>
      <c r="K9" s="60"/>
      <c r="L9" s="60"/>
      <c r="M9" s="60"/>
      <c r="N9" s="60"/>
      <c r="O9" s="60"/>
      <c r="P9" s="60"/>
      <c r="Q9" s="60"/>
      <c r="R9" s="60"/>
      <c r="S9" s="60"/>
    </row>
    <row r="10" spans="10:19" ht="17.25">
      <c r="J10" s="60"/>
      <c r="K10" s="60"/>
      <c r="L10" s="60"/>
      <c r="M10" s="60"/>
      <c r="N10" s="60"/>
      <c r="O10" s="60"/>
      <c r="P10" s="60"/>
      <c r="Q10" s="60"/>
      <c r="R10" s="60"/>
      <c r="S10" s="60"/>
    </row>
    <row r="11" spans="10:19" ht="17.25">
      <c r="J11" s="60"/>
      <c r="K11" s="60"/>
      <c r="L11" s="60"/>
      <c r="M11" s="60"/>
      <c r="N11" s="60"/>
      <c r="O11" s="60"/>
      <c r="P11" s="60"/>
      <c r="Q11" s="60"/>
      <c r="R11" s="60"/>
      <c r="S11" s="60"/>
    </row>
    <row r="12" spans="10:19" ht="17.25">
      <c r="J12" s="60"/>
      <c r="K12" s="60"/>
      <c r="L12" s="60"/>
      <c r="M12" s="60"/>
      <c r="N12" s="60"/>
      <c r="O12" s="60"/>
      <c r="P12" s="60"/>
      <c r="Q12" s="60"/>
      <c r="R12" s="60"/>
      <c r="S12" s="60"/>
    </row>
    <row r="13" spans="10:19" ht="17.25">
      <c r="J13" s="60" t="s">
        <v>172</v>
      </c>
      <c r="K13" s="60"/>
      <c r="L13" s="60"/>
      <c r="M13" s="60"/>
      <c r="N13" s="60"/>
      <c r="O13" s="60"/>
      <c r="P13" s="60"/>
      <c r="Q13" s="60"/>
      <c r="R13" s="60"/>
      <c r="S13" s="60"/>
    </row>
    <row r="14" spans="10:19" ht="17.25">
      <c r="J14" s="60" t="s">
        <v>173</v>
      </c>
      <c r="K14" s="60"/>
      <c r="L14" s="60"/>
      <c r="M14" s="60"/>
      <c r="N14" s="60"/>
      <c r="O14" s="60"/>
      <c r="P14" s="60"/>
      <c r="Q14" s="60"/>
      <c r="R14" s="60"/>
      <c r="S14" s="60"/>
    </row>
    <row r="15" spans="10:19" ht="17.25">
      <c r="J15" s="60"/>
      <c r="K15" s="60"/>
      <c r="L15" s="60"/>
      <c r="M15" s="60"/>
      <c r="N15" s="60"/>
      <c r="O15" s="60"/>
      <c r="P15" s="60"/>
      <c r="Q15" s="60"/>
      <c r="R15" s="60"/>
      <c r="S15" s="60"/>
    </row>
    <row r="16" spans="10:19" ht="17.25">
      <c r="J16" s="60" t="s">
        <v>174</v>
      </c>
      <c r="K16" s="60"/>
      <c r="L16" s="60"/>
      <c r="M16" s="60"/>
      <c r="N16" s="60"/>
      <c r="O16" s="60"/>
      <c r="P16" s="60"/>
      <c r="Q16" s="60"/>
      <c r="R16" s="60"/>
      <c r="S16" s="60"/>
    </row>
    <row r="17" spans="10:19" ht="17.25">
      <c r="J17" s="60" t="s">
        <v>175</v>
      </c>
      <c r="K17" s="60"/>
      <c r="L17" s="60"/>
      <c r="M17" s="60"/>
      <c r="N17" s="60"/>
      <c r="O17" s="60"/>
      <c r="P17" s="60"/>
      <c r="Q17" s="60"/>
      <c r="R17" s="60"/>
      <c r="S17" s="60"/>
    </row>
    <row r="18" spans="10:19" ht="17.25">
      <c r="J18" s="60" t="s">
        <v>176</v>
      </c>
      <c r="K18" s="60"/>
      <c r="L18" s="60"/>
      <c r="M18" s="60"/>
      <c r="N18" s="60"/>
      <c r="O18" s="60"/>
      <c r="P18" s="60"/>
      <c r="Q18" s="60"/>
      <c r="R18" s="60"/>
      <c r="S18" s="60"/>
    </row>
    <row r="19" spans="10:19" ht="17.25">
      <c r="J19" s="60"/>
      <c r="K19" s="60"/>
      <c r="L19" s="60"/>
      <c r="M19" s="60"/>
      <c r="N19" s="60"/>
      <c r="O19" s="60"/>
      <c r="P19" s="60"/>
      <c r="Q19" s="60"/>
      <c r="R19" s="60"/>
      <c r="S19" s="60"/>
    </row>
    <row r="20" spans="10:19" ht="17.25">
      <c r="J20" s="60" t="s">
        <v>177</v>
      </c>
      <c r="K20" s="60"/>
      <c r="L20" s="60"/>
      <c r="M20" s="60"/>
      <c r="N20" s="60"/>
      <c r="O20" s="60"/>
      <c r="P20" s="60"/>
      <c r="Q20" s="60"/>
      <c r="R20" s="60"/>
      <c r="S20" s="60"/>
    </row>
    <row r="21" spans="10:19" ht="17.25">
      <c r="J21" s="60"/>
      <c r="K21" s="60"/>
      <c r="L21" s="60"/>
      <c r="M21" s="60"/>
      <c r="N21" s="60"/>
      <c r="O21" s="60"/>
      <c r="P21" s="60"/>
      <c r="Q21" s="60"/>
      <c r="R21" s="60"/>
      <c r="S21" s="60"/>
    </row>
    <row r="22" spans="10:19" ht="17.25">
      <c r="J22" s="60"/>
      <c r="K22" s="60"/>
      <c r="L22" s="60"/>
      <c r="M22" s="60"/>
      <c r="N22" s="60"/>
      <c r="O22" s="60"/>
      <c r="P22" s="60"/>
      <c r="Q22" s="60"/>
      <c r="R22" s="60"/>
      <c r="S22" s="60"/>
    </row>
    <row r="23" spans="10:19" ht="17.25">
      <c r="J23" s="60"/>
      <c r="K23" s="60"/>
      <c r="L23" s="60"/>
      <c r="M23" s="60"/>
      <c r="N23" s="60"/>
      <c r="O23" s="60"/>
      <c r="P23" s="60"/>
      <c r="Q23" s="60"/>
      <c r="R23" s="60"/>
      <c r="S23" s="6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1039"/>
  <sheetViews>
    <sheetView showGridLines="0" zoomScale="50" zoomScaleNormal="50" workbookViewId="0"/>
  </sheetViews>
  <sheetFormatPr defaultColWidth="10.6640625" defaultRowHeight="15"/>
  <cols>
    <col min="1" max="1" width="2.44140625" customWidth="1"/>
    <col min="2" max="2" width="3.6640625" customWidth="1"/>
    <col min="3" max="3" width="33.88671875" customWidth="1"/>
    <col min="4" max="4" width="12.6640625" customWidth="1"/>
    <col min="5" max="5" width="13.21875" customWidth="1"/>
    <col min="6" max="6" width="13.6640625" customWidth="1"/>
    <col min="7" max="7" width="12.44140625" customWidth="1"/>
    <col min="8" max="8" width="11.21875" customWidth="1"/>
    <col min="9" max="9" width="12.77734375" bestFit="1" customWidth="1"/>
    <col min="10" max="10" width="11.6640625" customWidth="1"/>
    <col min="11" max="11" width="12.77734375" bestFit="1" customWidth="1"/>
    <col min="12" max="12" width="12.88671875" bestFit="1" customWidth="1"/>
    <col min="13" max="13" width="13.21875" bestFit="1" customWidth="1"/>
    <col min="14" max="14" width="12.88671875" bestFit="1" customWidth="1"/>
    <col min="15" max="15" width="13" bestFit="1" customWidth="1"/>
    <col min="16" max="16" width="13.5546875" bestFit="1" customWidth="1"/>
    <col min="17" max="20" width="13.6640625" bestFit="1" customWidth="1"/>
    <col min="21" max="21" width="13.77734375" bestFit="1" customWidth="1"/>
    <col min="22" max="22" width="13.21875" bestFit="1" customWidth="1"/>
    <col min="23" max="24" width="13.6640625" bestFit="1" customWidth="1"/>
    <col min="25" max="25" width="13.44140625" bestFit="1" customWidth="1"/>
    <col min="26" max="26" width="14.21875" bestFit="1" customWidth="1"/>
    <col min="27" max="27" width="13.6640625" bestFit="1" customWidth="1"/>
    <col min="28" max="28" width="14.109375" bestFit="1" customWidth="1"/>
    <col min="29" max="30" width="13.88671875" bestFit="1" customWidth="1"/>
    <col min="31" max="31" width="14.33203125" bestFit="1" customWidth="1"/>
    <col min="32" max="32" width="12.77734375" bestFit="1" customWidth="1"/>
  </cols>
  <sheetData>
    <row r="1" spans="1:60" ht="42.75" customHeight="1">
      <c r="B1" s="1"/>
      <c r="C1" s="18" t="s">
        <v>146</v>
      </c>
      <c r="D1" s="1"/>
      <c r="E1" s="1"/>
      <c r="F1" s="1"/>
      <c r="H1" s="1"/>
      <c r="I1" s="2">
        <f ca="1">NOW()</f>
        <v>42703.698473611112</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5"/>
      <c r="BA1" s="15"/>
      <c r="BB1" s="15"/>
      <c r="BC1" s="15"/>
      <c r="BD1" s="15"/>
      <c r="BE1" s="15"/>
      <c r="BF1" s="15"/>
      <c r="BG1" s="15"/>
      <c r="BH1" s="15"/>
    </row>
    <row r="2" spans="1:60" ht="17.25">
      <c r="A2" s="50"/>
      <c r="B2" s="49"/>
      <c r="C2" s="49"/>
      <c r="D2" s="49"/>
      <c r="E2" s="49"/>
      <c r="F2" s="49"/>
      <c r="G2" s="49"/>
      <c r="H2" s="49"/>
      <c r="I2" s="49"/>
      <c r="J2" s="49"/>
      <c r="K2" s="49"/>
      <c r="L2" s="49"/>
      <c r="M2" s="49"/>
      <c r="N2" s="49"/>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5"/>
      <c r="BA2" s="15"/>
      <c r="BB2" s="15"/>
      <c r="BC2" s="15"/>
      <c r="BD2" s="15"/>
      <c r="BE2" s="15"/>
      <c r="BF2" s="15"/>
      <c r="BG2" s="15"/>
      <c r="BH2" s="15"/>
    </row>
    <row r="3" spans="1:60" ht="17.25">
      <c r="A3" s="50"/>
      <c r="B3" s="1"/>
      <c r="C3" s="51" t="s">
        <v>0</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5"/>
      <c r="BA3" s="15"/>
      <c r="BB3" s="15"/>
      <c r="BC3" s="15"/>
      <c r="BD3" s="15"/>
      <c r="BE3" s="15"/>
      <c r="BF3" s="15"/>
      <c r="BG3" s="15"/>
      <c r="BH3" s="15"/>
    </row>
    <row r="4" spans="1:60" ht="17.25">
      <c r="A4" s="50"/>
      <c r="B4" s="1"/>
      <c r="C4" s="31" t="s">
        <v>130</v>
      </c>
      <c r="D4" s="25">
        <v>1994</v>
      </c>
      <c r="E4" s="1"/>
      <c r="F4" s="3" t="s">
        <v>3</v>
      </c>
      <c r="G4" s="3"/>
      <c r="H4" s="3"/>
      <c r="I4" s="3"/>
      <c r="J4" s="3"/>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5"/>
      <c r="BA4" s="15"/>
      <c r="BB4" s="15"/>
      <c r="BC4" s="15"/>
      <c r="BD4" s="15"/>
      <c r="BE4" s="15"/>
      <c r="BF4" s="15"/>
      <c r="BG4" s="15"/>
      <c r="BH4" s="15"/>
    </row>
    <row r="5" spans="1:60" ht="17.25">
      <c r="A5" s="50"/>
      <c r="B5" s="1"/>
      <c r="C5" s="3" t="s">
        <v>1</v>
      </c>
      <c r="D5" s="3" t="s">
        <v>2</v>
      </c>
      <c r="E5" s="3"/>
      <c r="F5" s="3" t="s">
        <v>5</v>
      </c>
      <c r="G5" s="23">
        <v>0.75</v>
      </c>
      <c r="H5" s="3"/>
      <c r="I5" s="3" t="s">
        <v>6</v>
      </c>
      <c r="J5" s="3"/>
      <c r="K5" s="5">
        <f>$G$6</f>
        <v>220000</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1"/>
      <c r="AX5" s="1"/>
      <c r="AY5" s="1"/>
      <c r="AZ5" s="15"/>
      <c r="BA5" s="15"/>
      <c r="BB5" s="15"/>
      <c r="BC5" s="15"/>
      <c r="BD5" s="15"/>
      <c r="BE5" s="15"/>
      <c r="BF5" s="15"/>
      <c r="BG5" s="15"/>
      <c r="BH5" s="15"/>
    </row>
    <row r="6" spans="1:60" ht="17.25">
      <c r="A6" s="50"/>
      <c r="B6" s="1"/>
      <c r="C6" s="3" t="s">
        <v>4</v>
      </c>
      <c r="D6" s="22">
        <v>880000</v>
      </c>
      <c r="E6" s="3"/>
      <c r="F6" s="3" t="s">
        <v>8</v>
      </c>
      <c r="G6" s="5">
        <f>D6*(1-G5)</f>
        <v>220000</v>
      </c>
      <c r="H6" s="3"/>
      <c r="I6" s="3" t="s">
        <v>9</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1"/>
      <c r="AX6" s="1"/>
      <c r="AY6" s="1"/>
      <c r="AZ6" s="15"/>
      <c r="BA6" s="15"/>
      <c r="BB6" s="15"/>
      <c r="BC6" s="15"/>
      <c r="BD6" s="15"/>
      <c r="BE6" s="15"/>
      <c r="BF6" s="15"/>
      <c r="BG6" s="15"/>
      <c r="BH6" s="15"/>
    </row>
    <row r="7" spans="1:60" ht="17.25">
      <c r="A7" s="50"/>
      <c r="B7" s="1"/>
      <c r="C7" s="3" t="s">
        <v>7</v>
      </c>
      <c r="D7" s="20">
        <v>9150</v>
      </c>
      <c r="E7" s="3"/>
      <c r="F7" s="3" t="s">
        <v>11</v>
      </c>
      <c r="G7" s="5">
        <f>D6-G6</f>
        <v>660000</v>
      </c>
      <c r="H7" s="3"/>
      <c r="I7" s="3" t="s">
        <v>12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1"/>
      <c r="AX7" s="1"/>
      <c r="AY7" s="1"/>
      <c r="AZ7" s="15"/>
      <c r="BA7" s="15"/>
      <c r="BB7" s="15"/>
      <c r="BC7" s="15"/>
      <c r="BD7" s="15"/>
      <c r="BE7" s="15"/>
      <c r="BF7" s="15"/>
      <c r="BG7" s="15"/>
      <c r="BH7" s="15"/>
    </row>
    <row r="8" spans="1:60" ht="17.25">
      <c r="A8" s="50"/>
      <c r="B8" s="1"/>
      <c r="C8" s="3" t="s">
        <v>10</v>
      </c>
      <c r="D8" s="7">
        <f>+D6/D7</f>
        <v>96.174863387978135</v>
      </c>
      <c r="E8" s="3"/>
      <c r="F8" s="3" t="s">
        <v>14</v>
      </c>
      <c r="G8" s="24">
        <v>9.2999999999999999E-2</v>
      </c>
      <c r="H8" s="3"/>
      <c r="I8" s="3" t="s">
        <v>15</v>
      </c>
      <c r="J8" s="3"/>
      <c r="K8" s="5">
        <f>SUM(K5:K7)</f>
        <v>220000</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1"/>
      <c r="AX8" s="1"/>
      <c r="AY8" s="1"/>
      <c r="AZ8" s="15"/>
      <c r="BA8" s="15"/>
      <c r="BB8" s="15"/>
      <c r="BC8" s="15"/>
      <c r="BD8" s="15"/>
      <c r="BE8" s="15"/>
      <c r="BF8" s="15"/>
      <c r="BG8" s="15"/>
      <c r="BH8" s="15"/>
    </row>
    <row r="9" spans="1:60" ht="17.25">
      <c r="A9" s="50"/>
      <c r="B9" s="1"/>
      <c r="C9" s="3" t="s">
        <v>13</v>
      </c>
      <c r="D9" s="7">
        <f>(D6-D13)/D7</f>
        <v>96.174863387978135</v>
      </c>
      <c r="E9" s="3"/>
      <c r="F9" s="3" t="s">
        <v>17</v>
      </c>
      <c r="G9" s="20">
        <v>25</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1"/>
      <c r="AX9" s="1"/>
      <c r="AY9" s="1"/>
      <c r="AZ9" s="15"/>
      <c r="BA9" s="15"/>
      <c r="BB9" s="15"/>
      <c r="BC9" s="15"/>
      <c r="BD9" s="15"/>
      <c r="BE9" s="15"/>
      <c r="BF9" s="15"/>
      <c r="BG9" s="15"/>
      <c r="BH9" s="15"/>
    </row>
    <row r="10" spans="1:60" ht="17.25">
      <c r="A10" s="50"/>
      <c r="B10" s="1"/>
      <c r="C10" s="3" t="s">
        <v>16</v>
      </c>
      <c r="D10" s="23">
        <v>0.8</v>
      </c>
      <c r="E10" s="3"/>
      <c r="F10" s="3" t="s">
        <v>19</v>
      </c>
      <c r="G10" s="5">
        <f>AS185</f>
        <v>68832.259652663328</v>
      </c>
      <c r="H10" s="3" t="s">
        <v>2</v>
      </c>
      <c r="I10" s="3" t="s">
        <v>131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1"/>
      <c r="AX10" s="1"/>
      <c r="AY10" s="1"/>
      <c r="AZ10" s="15"/>
      <c r="BA10" s="15"/>
      <c r="BB10" s="15"/>
      <c r="BC10" s="15"/>
      <c r="BD10" s="15"/>
      <c r="BE10" s="15"/>
      <c r="BF10" s="15"/>
      <c r="BG10" s="15"/>
      <c r="BH10" s="15"/>
    </row>
    <row r="11" spans="1:60" ht="17.25">
      <c r="A11" s="50"/>
      <c r="B11" s="1"/>
      <c r="C11" s="3" t="s">
        <v>18</v>
      </c>
      <c r="D11" s="5">
        <f>(D6-D13)*D10</f>
        <v>704000</v>
      </c>
      <c r="E11" s="3"/>
      <c r="F11" s="3" t="s">
        <v>21</v>
      </c>
      <c r="G11" s="22">
        <f>G10/12</f>
        <v>5736.021637721944</v>
      </c>
      <c r="H11" s="3" t="s">
        <v>2</v>
      </c>
      <c r="I11" s="3" t="s">
        <v>132</v>
      </c>
      <c r="J11" s="3"/>
      <c r="K11" s="23">
        <v>0.06</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1"/>
      <c r="AX11" s="1"/>
      <c r="AY11" s="1"/>
      <c r="AZ11" s="15"/>
      <c r="BA11" s="15"/>
      <c r="BB11" s="15"/>
      <c r="BC11" s="15"/>
      <c r="BD11" s="15"/>
      <c r="BE11" s="15"/>
      <c r="BF11" s="15"/>
      <c r="BG11" s="15"/>
      <c r="BH11" s="15"/>
    </row>
    <row r="12" spans="1:60" ht="17.25">
      <c r="A12" s="50"/>
      <c r="B12" s="1"/>
      <c r="C12" s="3" t="s">
        <v>20</v>
      </c>
      <c r="D12" s="5">
        <f>D6-D11</f>
        <v>176000</v>
      </c>
      <c r="E12" s="3"/>
      <c r="F12" s="3"/>
      <c r="G12" s="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1"/>
      <c r="AX12" s="1"/>
      <c r="AY12" s="1"/>
      <c r="AZ12" s="15"/>
      <c r="BA12" s="15"/>
      <c r="BB12" s="15"/>
      <c r="BC12" s="15"/>
      <c r="BD12" s="15"/>
      <c r="BE12" s="15"/>
      <c r="BF12" s="15"/>
      <c r="BG12" s="15"/>
      <c r="BH12" s="15"/>
    </row>
    <row r="13" spans="1:60" ht="17.25">
      <c r="A13" s="50"/>
      <c r="B13" s="1"/>
      <c r="C13" s="3" t="s">
        <v>22</v>
      </c>
      <c r="D13" s="16">
        <v>0</v>
      </c>
      <c r="E13" s="3"/>
      <c r="F13" s="3" t="s">
        <v>25</v>
      </c>
      <c r="G13" s="5"/>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1"/>
      <c r="AX13" s="1"/>
      <c r="AY13" s="1"/>
      <c r="AZ13" s="15"/>
      <c r="BA13" s="15"/>
      <c r="BB13" s="15"/>
      <c r="BC13" s="15"/>
      <c r="BD13" s="15"/>
      <c r="BE13" s="15"/>
      <c r="BF13" s="15"/>
      <c r="BG13" s="15"/>
      <c r="BH13" s="15"/>
    </row>
    <row r="14" spans="1:60" ht="17.25">
      <c r="A14" s="50"/>
      <c r="B14" s="1"/>
      <c r="C14" s="3" t="s">
        <v>23</v>
      </c>
      <c r="D14" s="17">
        <v>0.01</v>
      </c>
      <c r="E14" s="3"/>
      <c r="F14" s="3" t="s">
        <v>142</v>
      </c>
      <c r="I14" s="24">
        <v>9.5000000000000001E-2</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1"/>
      <c r="AX14" s="1"/>
      <c r="AY14" s="1"/>
      <c r="AZ14" s="15"/>
      <c r="BA14" s="15"/>
      <c r="BB14" s="15"/>
      <c r="BC14" s="15"/>
      <c r="BD14" s="15"/>
      <c r="BE14" s="15"/>
      <c r="BF14" s="15"/>
      <c r="BG14" s="15"/>
      <c r="BH14" s="15"/>
    </row>
    <row r="15" spans="1:60" ht="17.25">
      <c r="A15" s="50"/>
      <c r="B15" s="1"/>
      <c r="C15" s="3"/>
      <c r="D15" s="3"/>
      <c r="E15" s="3"/>
      <c r="F15" s="3" t="s">
        <v>141</v>
      </c>
      <c r="I15" s="24">
        <v>0.105</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1"/>
      <c r="AX15" s="1"/>
      <c r="AY15" s="1"/>
      <c r="AZ15" s="15"/>
      <c r="BA15" s="15"/>
      <c r="BB15" s="15"/>
      <c r="BC15" s="15"/>
      <c r="BD15" s="15"/>
      <c r="BE15" s="15"/>
      <c r="BF15" s="15"/>
      <c r="BG15" s="15"/>
      <c r="BH15" s="15"/>
    </row>
    <row r="16" spans="1:60" ht="17.25">
      <c r="A16" s="50"/>
      <c r="B16" s="1"/>
      <c r="C16" s="3" t="s">
        <v>24</v>
      </c>
      <c r="D16" s="3"/>
      <c r="E16" s="3"/>
      <c r="F16" s="3" t="s">
        <v>144</v>
      </c>
      <c r="I16" s="24">
        <v>0.12</v>
      </c>
      <c r="J16" s="3" t="s">
        <v>143</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1"/>
      <c r="AX16" s="1"/>
      <c r="AY16" s="1"/>
      <c r="AZ16" s="15"/>
      <c r="BA16" s="15"/>
      <c r="BB16" s="15"/>
      <c r="BC16" s="15"/>
      <c r="BD16" s="15"/>
      <c r="BE16" s="15"/>
      <c r="BF16" s="15"/>
      <c r="BG16" s="15"/>
      <c r="BH16" s="15"/>
    </row>
    <row r="17" spans="1:60" ht="17.25">
      <c r="A17" s="50"/>
      <c r="B17" s="1"/>
      <c r="C17" s="3" t="s">
        <v>26</v>
      </c>
      <c r="D17" s="24">
        <v>7.0000000000000007E-2</v>
      </c>
      <c r="E17" s="3"/>
      <c r="F17" s="3"/>
      <c r="I17" s="19"/>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1"/>
      <c r="AX17" s="1"/>
      <c r="AY17" s="1"/>
      <c r="AZ17" s="15"/>
      <c r="BA17" s="15"/>
      <c r="BB17" s="15"/>
      <c r="BC17" s="15"/>
      <c r="BD17" s="15"/>
      <c r="BE17" s="15"/>
      <c r="BF17" s="15"/>
      <c r="BG17" s="15"/>
      <c r="BH17" s="15"/>
    </row>
    <row r="18" spans="1:60" ht="17.25">
      <c r="A18" s="50"/>
      <c r="B18" s="1"/>
      <c r="C18" s="3" t="s">
        <v>27</v>
      </c>
      <c r="D18" s="24">
        <v>0.05</v>
      </c>
      <c r="E18" s="3"/>
      <c r="F18" s="3" t="s">
        <v>31</v>
      </c>
      <c r="I18" s="1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1"/>
      <c r="AX18" s="1"/>
      <c r="AY18" s="1"/>
      <c r="AZ18" s="15"/>
      <c r="BA18" s="15"/>
      <c r="BB18" s="15"/>
      <c r="BC18" s="15"/>
      <c r="BD18" s="15"/>
      <c r="BE18" s="15"/>
      <c r="BF18" s="15"/>
      <c r="BG18" s="15"/>
      <c r="BH18" s="15"/>
    </row>
    <row r="19" spans="1:60" ht="17.25">
      <c r="A19" s="50"/>
      <c r="B19" s="1"/>
      <c r="C19" s="3" t="s">
        <v>28</v>
      </c>
      <c r="D19" s="24">
        <v>0.04</v>
      </c>
      <c r="E19" s="3"/>
      <c r="F19" s="3" t="s">
        <v>33</v>
      </c>
      <c r="I19" s="23">
        <v>0.39</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1"/>
      <c r="AX19" s="1"/>
      <c r="AY19" s="1"/>
      <c r="AZ19" s="15"/>
      <c r="BA19" s="15"/>
      <c r="BB19" s="15"/>
      <c r="BC19" s="15"/>
      <c r="BD19" s="15"/>
      <c r="BE19" s="15"/>
      <c r="BF19" s="15"/>
      <c r="BG19" s="15"/>
      <c r="BH19" s="15"/>
    </row>
    <row r="20" spans="1:60" ht="17.25">
      <c r="A20" s="50"/>
      <c r="B20" s="1"/>
      <c r="C20" s="3" t="s">
        <v>29</v>
      </c>
      <c r="D20" s="24">
        <v>0.03</v>
      </c>
      <c r="E20" s="3"/>
      <c r="F20" s="3" t="s">
        <v>35</v>
      </c>
      <c r="I20" s="19">
        <v>39</v>
      </c>
      <c r="J20" s="3" t="s">
        <v>129</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1"/>
      <c r="AX20" s="1"/>
      <c r="AY20" s="1"/>
      <c r="AZ20" s="15"/>
      <c r="BA20" s="15"/>
      <c r="BB20" s="15"/>
      <c r="BC20" s="15"/>
      <c r="BD20" s="15"/>
      <c r="BE20" s="15"/>
      <c r="BF20" s="15"/>
      <c r="BG20" s="15"/>
      <c r="BH20" s="15"/>
    </row>
    <row r="21" spans="1:60" ht="17.25">
      <c r="A21" s="50"/>
      <c r="B21" s="1"/>
      <c r="E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1"/>
      <c r="AX21" s="1"/>
      <c r="AY21" s="1"/>
      <c r="AZ21" s="15"/>
      <c r="BA21" s="15"/>
      <c r="BB21" s="15"/>
      <c r="BC21" s="15"/>
      <c r="BD21" s="15"/>
      <c r="BE21" s="15"/>
      <c r="BF21" s="15"/>
      <c r="BG21" s="15"/>
      <c r="BH21" s="15"/>
    </row>
    <row r="22" spans="1:60" ht="17.25">
      <c r="A22" s="50"/>
      <c r="B22" s="1"/>
      <c r="C22" s="3" t="s">
        <v>36</v>
      </c>
      <c r="D22" s="1"/>
      <c r="E22" s="3"/>
      <c r="F22" s="3" t="s">
        <v>74</v>
      </c>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1"/>
      <c r="AX22" s="1"/>
      <c r="AY22" s="1"/>
      <c r="AZ22" s="15"/>
      <c r="BA22" s="15"/>
      <c r="BB22" s="15"/>
      <c r="BC22" s="15"/>
      <c r="BD22" s="15"/>
      <c r="BE22" s="15"/>
      <c r="BF22" s="15"/>
      <c r="BG22" s="15"/>
      <c r="BH22" s="15"/>
    </row>
    <row r="23" spans="1:60" ht="17.25">
      <c r="A23" s="50"/>
      <c r="B23" s="1"/>
      <c r="C23" s="1" t="s">
        <v>37</v>
      </c>
      <c r="D23" s="27">
        <v>8</v>
      </c>
      <c r="E23" s="3"/>
      <c r="F23" s="3" t="s">
        <v>30</v>
      </c>
      <c r="I23" s="21">
        <v>1</v>
      </c>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1"/>
      <c r="AX23" s="1"/>
      <c r="AY23" s="1"/>
      <c r="AZ23" s="15"/>
      <c r="BA23" s="15"/>
      <c r="BB23" s="15"/>
      <c r="BC23" s="15"/>
      <c r="BD23" s="15"/>
      <c r="BE23" s="15"/>
      <c r="BF23" s="15"/>
      <c r="BG23" s="15"/>
      <c r="BH23" s="15"/>
    </row>
    <row r="24" spans="1:60" ht="17.25">
      <c r="A24" s="50"/>
      <c r="B24" s="1"/>
      <c r="C24" s="3" t="s">
        <v>169</v>
      </c>
      <c r="D24" s="28">
        <v>15</v>
      </c>
      <c r="E24" s="3"/>
      <c r="F24" s="3" t="s">
        <v>34</v>
      </c>
      <c r="H24" s="3"/>
      <c r="I24" s="21">
        <v>0.25</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1"/>
      <c r="AX24" s="1"/>
      <c r="AY24" s="1"/>
      <c r="AZ24" s="15"/>
      <c r="BA24" s="15"/>
      <c r="BB24" s="15"/>
      <c r="BC24" s="15"/>
      <c r="BD24" s="15"/>
      <c r="BE24" s="15"/>
      <c r="BF24" s="15"/>
      <c r="BG24" s="15"/>
      <c r="BH24" s="15"/>
    </row>
    <row r="25" spans="1:60" ht="17.25">
      <c r="A25" s="50"/>
      <c r="B25" s="1"/>
      <c r="C25" s="3" t="s">
        <v>38</v>
      </c>
      <c r="D25" s="29">
        <v>5</v>
      </c>
      <c r="E25" s="3"/>
      <c r="F25" s="3" t="s">
        <v>32</v>
      </c>
      <c r="H25" s="3"/>
      <c r="I25" s="23">
        <v>0.05</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1"/>
      <c r="AX25" s="1"/>
      <c r="AY25" s="1"/>
      <c r="AZ25" s="15"/>
      <c r="BA25" s="15"/>
      <c r="BB25" s="15"/>
      <c r="BC25" s="15"/>
      <c r="BD25" s="15"/>
      <c r="BE25" s="15"/>
      <c r="BF25" s="15"/>
      <c r="BG25" s="15"/>
      <c r="BH25" s="15"/>
    </row>
    <row r="26" spans="1:60" ht="17.25">
      <c r="A26" s="50"/>
      <c r="B26" s="1"/>
      <c r="E26" s="3"/>
      <c r="F26" s="3"/>
      <c r="G26" s="3"/>
      <c r="H26" s="3"/>
      <c r="I26" s="1"/>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1"/>
      <c r="AX26" s="1"/>
      <c r="AY26" s="1"/>
      <c r="AZ26" s="15"/>
      <c r="BA26" s="15"/>
      <c r="BB26" s="15"/>
      <c r="BC26" s="15"/>
      <c r="BD26" s="15"/>
      <c r="BE26" s="15"/>
      <c r="BF26" s="15"/>
      <c r="BG26" s="15"/>
      <c r="BH26" s="15"/>
    </row>
    <row r="27" spans="1:60" ht="17.25">
      <c r="A27" s="50"/>
      <c r="B27" s="1"/>
      <c r="C27" s="1"/>
      <c r="D27" s="11"/>
      <c r="E27" s="11" t="s">
        <v>2</v>
      </c>
      <c r="F27" s="11">
        <f>G63</f>
        <v>1995</v>
      </c>
      <c r="G27" s="11">
        <f>G63</f>
        <v>1995</v>
      </c>
      <c r="H27" s="11" t="s">
        <v>39</v>
      </c>
      <c r="I27" s="11"/>
      <c r="J27" s="11" t="s">
        <v>40</v>
      </c>
      <c r="K27" s="10" t="s">
        <v>2</v>
      </c>
      <c r="L27" s="10" t="s">
        <v>2</v>
      </c>
      <c r="M27" s="10" t="s">
        <v>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1"/>
      <c r="AX27" s="1"/>
      <c r="AY27" s="1"/>
      <c r="AZ27" s="15"/>
      <c r="BA27" s="15"/>
      <c r="BB27" s="15"/>
      <c r="BC27" s="15"/>
      <c r="BD27" s="15"/>
      <c r="BE27" s="15"/>
      <c r="BF27" s="15"/>
      <c r="BG27" s="15"/>
      <c r="BH27" s="15"/>
    </row>
    <row r="28" spans="1:60" ht="17.25">
      <c r="A28" s="50"/>
      <c r="B28" s="1"/>
      <c r="C28" s="3" t="s">
        <v>41</v>
      </c>
      <c r="D28" s="11" t="s">
        <v>42</v>
      </c>
      <c r="E28" s="11" t="s">
        <v>43</v>
      </c>
      <c r="F28" s="11" t="s">
        <v>44</v>
      </c>
      <c r="G28" s="11" t="s">
        <v>45</v>
      </c>
      <c r="H28" s="11" t="s">
        <v>45</v>
      </c>
      <c r="I28" s="12" t="s">
        <v>46</v>
      </c>
      <c r="J28" s="11" t="s">
        <v>47</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1"/>
      <c r="AX28" s="1"/>
      <c r="AY28" s="1"/>
      <c r="AZ28" s="15"/>
      <c r="BA28" s="15"/>
      <c r="BB28" s="15"/>
      <c r="BC28" s="15"/>
      <c r="BD28" s="15"/>
      <c r="BE28" s="15"/>
      <c r="BF28" s="15"/>
      <c r="BG28" s="15"/>
      <c r="BH28" s="15"/>
    </row>
    <row r="29" spans="1:60" ht="17.25">
      <c r="A29" s="50"/>
      <c r="B29" s="1"/>
      <c r="C29" s="3"/>
      <c r="D29" s="11"/>
      <c r="E29" s="11"/>
      <c r="F29" s="11"/>
      <c r="G29" s="11"/>
      <c r="H29" s="11"/>
      <c r="I29" s="12"/>
      <c r="J29" s="11"/>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1"/>
      <c r="AX29" s="1"/>
      <c r="AY29" s="1"/>
      <c r="AZ29" s="15"/>
      <c r="BA29" s="15"/>
      <c r="BB29" s="15"/>
      <c r="BC29" s="15"/>
      <c r="BD29" s="15"/>
      <c r="BE29" s="15"/>
      <c r="BF29" s="15"/>
      <c r="BG29" s="15"/>
      <c r="BH29" s="15"/>
    </row>
    <row r="30" spans="1:60" ht="17.25">
      <c r="A30" s="50"/>
      <c r="B30" s="18">
        <v>1</v>
      </c>
      <c r="C30" s="19"/>
      <c r="D30" s="34">
        <v>100</v>
      </c>
      <c r="E30" s="35">
        <v>3560</v>
      </c>
      <c r="F30" s="26">
        <v>20.63</v>
      </c>
      <c r="G30" s="36">
        <f t="shared" ref="G30:G37" si="0">E30*F30</f>
        <v>73442.8</v>
      </c>
      <c r="H30" s="36">
        <f t="shared" ref="H30:H37" si="1">G30/12</f>
        <v>6120.2333333333336</v>
      </c>
      <c r="I30" s="37">
        <f>G30/$G$39</f>
        <v>0.4924338783200975</v>
      </c>
      <c r="J30" s="34">
        <v>1998</v>
      </c>
      <c r="K30" s="3"/>
      <c r="L30" s="3" t="s">
        <v>148</v>
      </c>
      <c r="M30" s="11"/>
      <c r="N30" s="36">
        <f>SUM(F30:F37)/$D$23</f>
        <v>14.342499999999999</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1"/>
      <c r="AQ30" s="1"/>
      <c r="AR30" s="1"/>
      <c r="AS30" s="3"/>
      <c r="AT30" s="3"/>
      <c r="AU30" s="3"/>
      <c r="AV30" s="3"/>
      <c r="AW30" s="1"/>
      <c r="AX30" s="1"/>
      <c r="AY30" s="1"/>
      <c r="AZ30" s="15"/>
      <c r="BA30" s="15"/>
      <c r="BB30" s="15"/>
      <c r="BC30" s="15"/>
      <c r="BD30" s="15"/>
      <c r="BE30" s="15"/>
      <c r="BF30" s="15"/>
      <c r="BG30" s="15"/>
      <c r="BH30" s="15"/>
    </row>
    <row r="31" spans="1:60" ht="17.25">
      <c r="A31" s="50"/>
      <c r="B31" s="18">
        <f t="shared" ref="B31:B37" si="2">B30+1</f>
        <v>2</v>
      </c>
      <c r="C31" s="19"/>
      <c r="D31" s="34">
        <v>200</v>
      </c>
      <c r="E31" s="35">
        <v>1450</v>
      </c>
      <c r="F31" s="26">
        <v>12.49</v>
      </c>
      <c r="G31" s="36">
        <f t="shared" si="0"/>
        <v>18110.5</v>
      </c>
      <c r="H31" s="36">
        <f t="shared" si="1"/>
        <v>1509.2083333333333</v>
      </c>
      <c r="I31" s="37">
        <f>G31/$G$39</f>
        <v>0.12143087890598024</v>
      </c>
      <c r="J31" s="34">
        <v>1998</v>
      </c>
      <c r="K31" s="3"/>
      <c r="L31" s="3" t="s">
        <v>149</v>
      </c>
      <c r="M31" s="11"/>
      <c r="N31" s="36">
        <f>G39/E38</f>
        <v>16.299722404371582</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1"/>
      <c r="AQ31" s="1"/>
      <c r="AR31" s="1"/>
      <c r="AS31" s="3"/>
      <c r="AT31" s="3"/>
      <c r="AU31" s="3"/>
      <c r="AV31" s="3"/>
      <c r="AW31" s="1"/>
      <c r="AX31" s="1"/>
      <c r="AY31" s="1"/>
      <c r="AZ31" s="15"/>
      <c r="BA31" s="15"/>
      <c r="BB31" s="15"/>
      <c r="BC31" s="15"/>
      <c r="BD31" s="15"/>
      <c r="BE31" s="15"/>
      <c r="BF31" s="15"/>
      <c r="BG31" s="15"/>
      <c r="BH31" s="15"/>
    </row>
    <row r="32" spans="1:60" ht="17.25">
      <c r="A32" s="50"/>
      <c r="B32" s="18">
        <f t="shared" si="2"/>
        <v>3</v>
      </c>
      <c r="C32" s="19"/>
      <c r="D32" s="34">
        <v>202</v>
      </c>
      <c r="E32" s="35">
        <v>1176</v>
      </c>
      <c r="F32" s="26">
        <v>13.6</v>
      </c>
      <c r="G32" s="36">
        <f t="shared" si="0"/>
        <v>15993.6</v>
      </c>
      <c r="H32" s="36">
        <f t="shared" si="1"/>
        <v>1332.8</v>
      </c>
      <c r="I32" s="37">
        <f>G32/$G$39</f>
        <v>0.10723706716383787</v>
      </c>
      <c r="J32" s="34">
        <v>1995</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1"/>
      <c r="AQ32" s="1"/>
      <c r="AR32" s="1"/>
      <c r="AS32" s="3"/>
      <c r="AT32" s="3"/>
      <c r="AU32" s="3"/>
      <c r="AV32" s="3"/>
      <c r="AW32" s="1"/>
      <c r="AX32" s="1"/>
      <c r="AY32" s="1"/>
      <c r="AZ32" s="15"/>
      <c r="BA32" s="15"/>
      <c r="BB32" s="15"/>
      <c r="BC32" s="15"/>
      <c r="BD32" s="15"/>
      <c r="BE32" s="15"/>
      <c r="BF32" s="15"/>
      <c r="BG32" s="15"/>
      <c r="BH32" s="15"/>
    </row>
    <row r="33" spans="1:60" ht="17.25">
      <c r="A33" s="50"/>
      <c r="B33" s="18">
        <f t="shared" si="2"/>
        <v>4</v>
      </c>
      <c r="C33" s="19"/>
      <c r="D33" s="34">
        <v>204</v>
      </c>
      <c r="E33" s="35">
        <v>934</v>
      </c>
      <c r="F33" s="26">
        <v>13.81</v>
      </c>
      <c r="G33" s="36">
        <f t="shared" si="0"/>
        <v>12898.54</v>
      </c>
      <c r="H33" s="36">
        <f t="shared" si="1"/>
        <v>1074.8783333333333</v>
      </c>
      <c r="I33" s="37">
        <f>G33/$G$39</f>
        <v>8.6484693896023992E-2</v>
      </c>
      <c r="J33" s="34">
        <v>1995</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1"/>
      <c r="AQ33" s="1"/>
      <c r="AR33" s="1"/>
      <c r="AS33" s="3"/>
      <c r="AT33" s="3"/>
      <c r="AU33" s="3"/>
      <c r="AV33" s="3"/>
      <c r="AW33" s="1"/>
      <c r="AX33" s="1"/>
      <c r="AY33" s="1"/>
      <c r="AZ33" s="15"/>
      <c r="BA33" s="15"/>
      <c r="BB33" s="15"/>
      <c r="BC33" s="15"/>
      <c r="BD33" s="15"/>
      <c r="BE33" s="15"/>
      <c r="BF33" s="15"/>
      <c r="BG33" s="15"/>
      <c r="BH33" s="15"/>
    </row>
    <row r="34" spans="1:60" ht="17.25">
      <c r="A34" s="50"/>
      <c r="B34" s="18">
        <f t="shared" si="2"/>
        <v>5</v>
      </c>
      <c r="C34" s="19"/>
      <c r="D34" s="34">
        <v>300</v>
      </c>
      <c r="E34" s="35">
        <v>576</v>
      </c>
      <c r="F34" s="26">
        <v>13.54</v>
      </c>
      <c r="G34" s="36">
        <f t="shared" si="0"/>
        <v>7799.0399999999991</v>
      </c>
      <c r="H34" s="36">
        <f t="shared" si="1"/>
        <v>649.91999999999996</v>
      </c>
      <c r="I34" s="37">
        <f>G34/$G$39</f>
        <v>5.229255303955694E-2</v>
      </c>
      <c r="J34" s="34">
        <v>1995</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1"/>
      <c r="AQ34" s="1"/>
      <c r="AR34" s="1"/>
      <c r="AS34" s="3"/>
      <c r="AT34" s="3"/>
      <c r="AU34" s="3"/>
      <c r="AV34" s="3"/>
      <c r="AW34" s="1"/>
      <c r="AX34" s="1"/>
      <c r="AY34" s="1"/>
      <c r="AZ34" s="15"/>
      <c r="BA34" s="15"/>
      <c r="BB34" s="15"/>
      <c r="BC34" s="15"/>
      <c r="BD34" s="15"/>
      <c r="BE34" s="15"/>
      <c r="BF34" s="15"/>
      <c r="BG34" s="15"/>
      <c r="BH34" s="15"/>
    </row>
    <row r="35" spans="1:60" ht="17.25">
      <c r="A35" s="50"/>
      <c r="B35" s="18">
        <f t="shared" si="2"/>
        <v>6</v>
      </c>
      <c r="C35" s="19"/>
      <c r="D35" s="34">
        <v>301</v>
      </c>
      <c r="E35" s="35">
        <v>725</v>
      </c>
      <c r="F35" s="26">
        <v>17.649999999999999</v>
      </c>
      <c r="G35" s="36">
        <f t="shared" si="0"/>
        <v>12796.249999999998</v>
      </c>
      <c r="H35" s="36">
        <f t="shared" si="1"/>
        <v>1066.3541666666665</v>
      </c>
      <c r="I35" s="37">
        <f>G35/$G$39</f>
        <v>8.5798839579285469E-2</v>
      </c>
      <c r="J35" s="34">
        <v>1997</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1"/>
      <c r="AQ35" s="1"/>
      <c r="AR35" s="1"/>
      <c r="AS35" s="3"/>
      <c r="AT35" s="3"/>
      <c r="AU35" s="3"/>
      <c r="AV35" s="3"/>
      <c r="AW35" s="1"/>
      <c r="AX35" s="1"/>
      <c r="AY35" s="1"/>
      <c r="AZ35" s="15"/>
      <c r="BA35" s="15"/>
      <c r="BB35" s="15"/>
      <c r="BC35" s="15"/>
      <c r="BD35" s="15"/>
      <c r="BE35" s="15"/>
      <c r="BF35" s="15"/>
      <c r="BG35" s="15"/>
      <c r="BH35" s="15"/>
    </row>
    <row r="36" spans="1:60" ht="17.25">
      <c r="A36" s="50"/>
      <c r="B36" s="18">
        <f t="shared" si="2"/>
        <v>7</v>
      </c>
      <c r="C36" s="19"/>
      <c r="D36" s="34">
        <v>302</v>
      </c>
      <c r="E36" s="35">
        <v>439</v>
      </c>
      <c r="F36" s="26">
        <v>9.57</v>
      </c>
      <c r="G36" s="36">
        <f t="shared" si="0"/>
        <v>4201.2300000000005</v>
      </c>
      <c r="H36" s="36">
        <f t="shared" si="1"/>
        <v>350.10250000000002</v>
      </c>
      <c r="I36" s="37">
        <f>G36/$G$39</f>
        <v>2.8169241676716347E-2</v>
      </c>
      <c r="J36" s="34">
        <v>1997</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1"/>
      <c r="AQ36" s="1"/>
      <c r="AR36" s="1"/>
      <c r="AS36" s="3"/>
      <c r="AT36" s="3"/>
      <c r="AU36" s="3"/>
      <c r="AV36" s="3"/>
      <c r="AW36" s="1"/>
      <c r="AX36" s="1"/>
      <c r="AY36" s="1"/>
      <c r="AZ36" s="15"/>
      <c r="BA36" s="15"/>
      <c r="BB36" s="15"/>
      <c r="BC36" s="15"/>
      <c r="BD36" s="15"/>
      <c r="BE36" s="15"/>
      <c r="BF36" s="15"/>
      <c r="BG36" s="15"/>
      <c r="BH36" s="15"/>
    </row>
    <row r="37" spans="1:60" ht="17.25">
      <c r="A37" s="50"/>
      <c r="B37" s="18">
        <f t="shared" si="2"/>
        <v>8</v>
      </c>
      <c r="C37" s="19"/>
      <c r="D37" s="34">
        <v>303</v>
      </c>
      <c r="E37" s="54">
        <v>290</v>
      </c>
      <c r="F37" s="26">
        <v>13.45</v>
      </c>
      <c r="G37" s="36">
        <f t="shared" si="0"/>
        <v>3900.5</v>
      </c>
      <c r="H37" s="36">
        <f t="shared" si="1"/>
        <v>325.04166666666669</v>
      </c>
      <c r="I37" s="37">
        <f>G37/$G$39</f>
        <v>2.6152847418501747E-2</v>
      </c>
      <c r="J37" s="34">
        <v>1995</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1"/>
      <c r="AQ37" s="1"/>
      <c r="AR37" s="1"/>
      <c r="AS37" s="3"/>
      <c r="AT37" s="3"/>
      <c r="AU37" s="3"/>
      <c r="AV37" s="3"/>
      <c r="AW37" s="1"/>
      <c r="AX37" s="1"/>
      <c r="AY37" s="1"/>
      <c r="AZ37" s="15"/>
      <c r="BA37" s="15"/>
      <c r="BB37" s="15"/>
      <c r="BC37" s="15"/>
      <c r="BD37" s="15"/>
      <c r="BE37" s="15"/>
      <c r="BF37" s="15"/>
      <c r="BG37" s="15"/>
      <c r="BH37" s="15"/>
    </row>
    <row r="38" spans="1:60" ht="17.25">
      <c r="A38" s="50"/>
      <c r="B38" s="1"/>
      <c r="C38" s="3" t="s">
        <v>147</v>
      </c>
      <c r="D38" s="11" t="s">
        <v>2</v>
      </c>
      <c r="E38" s="38">
        <f>SUM(E30:E37)</f>
        <v>9150</v>
      </c>
      <c r="F38" s="36"/>
      <c r="G38" s="38" t="s">
        <v>2</v>
      </c>
      <c r="H38" s="39" t="s">
        <v>2</v>
      </c>
      <c r="I38" s="12"/>
      <c r="J38" s="11"/>
      <c r="K38" s="1"/>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1"/>
      <c r="AS38" s="1"/>
      <c r="AT38" s="1"/>
      <c r="AU38" s="1"/>
      <c r="AV38" s="1"/>
      <c r="AW38" s="1"/>
      <c r="AX38" s="1"/>
      <c r="AY38" s="1"/>
      <c r="AZ38" s="15"/>
      <c r="BA38" s="15"/>
      <c r="BB38" s="15"/>
      <c r="BC38" s="15"/>
      <c r="BD38" s="15"/>
      <c r="BE38" s="15"/>
      <c r="BF38" s="15"/>
      <c r="BG38" s="15"/>
      <c r="BH38" s="15"/>
    </row>
    <row r="39" spans="1:60" ht="17.25">
      <c r="A39" s="50"/>
      <c r="B39" s="1"/>
      <c r="C39" s="3" t="s">
        <v>145</v>
      </c>
      <c r="D39" s="11"/>
      <c r="F39" s="11"/>
      <c r="G39" s="13">
        <f>SUM(G30:G38)</f>
        <v>149142.46</v>
      </c>
      <c r="H39" s="13">
        <f>SUM(H30:H38)</f>
        <v>12428.538333333334</v>
      </c>
      <c r="I39" s="37">
        <f>SUM(I30:I37)</f>
        <v>1</v>
      </c>
      <c r="J39" s="38" t="s">
        <v>2</v>
      </c>
      <c r="K39" s="1"/>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t="s">
        <v>2</v>
      </c>
      <c r="AU39" s="3"/>
      <c r="AV39" s="3"/>
      <c r="AW39" s="1"/>
      <c r="AX39" s="1"/>
      <c r="AY39" s="1"/>
      <c r="AZ39" s="15"/>
      <c r="BA39" s="15"/>
      <c r="BB39" s="15"/>
      <c r="BC39" s="15"/>
      <c r="BD39" s="15"/>
      <c r="BE39" s="15"/>
      <c r="BF39" s="15"/>
      <c r="BG39" s="15"/>
      <c r="BH39" s="15"/>
    </row>
    <row r="40" spans="1:60" ht="17.25">
      <c r="A40" s="50"/>
      <c r="B40" s="1"/>
      <c r="G40" s="13" t="s">
        <v>2</v>
      </c>
      <c r="H40" s="13" t="s">
        <v>2</v>
      </c>
      <c r="I40" s="12"/>
      <c r="J40" s="11"/>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1"/>
      <c r="AX40" s="1"/>
      <c r="AY40" s="1"/>
      <c r="AZ40" s="15"/>
      <c r="BA40" s="15"/>
      <c r="BB40" s="15"/>
      <c r="BC40" s="15"/>
      <c r="BD40" s="15"/>
      <c r="BE40" s="15"/>
      <c r="BF40" s="15"/>
      <c r="BG40" s="15"/>
      <c r="BH40" s="15"/>
    </row>
    <row r="41" spans="1:60" ht="17.25">
      <c r="A41" s="50"/>
      <c r="B41" s="1"/>
      <c r="C41" t="s">
        <v>150</v>
      </c>
      <c r="F41" s="11">
        <f>G63</f>
        <v>1995</v>
      </c>
      <c r="G41" s="38"/>
      <c r="H41" s="38"/>
      <c r="I41" s="12"/>
      <c r="J41" s="11"/>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1"/>
      <c r="AX41" s="1"/>
      <c r="AY41" s="1"/>
      <c r="AZ41" s="15"/>
      <c r="BA41" s="15"/>
      <c r="BB41" s="15"/>
      <c r="BC41" s="15"/>
      <c r="BD41" s="15"/>
      <c r="BE41" s="15"/>
      <c r="BF41" s="15"/>
      <c r="BG41" s="15"/>
      <c r="BH41" s="15"/>
    </row>
    <row r="42" spans="1:60" s="46" customFormat="1" ht="17.25">
      <c r="A42" s="53"/>
      <c r="B42" s="41"/>
      <c r="C42" s="42" t="s">
        <v>151</v>
      </c>
      <c r="D42" s="43"/>
      <c r="E42" s="43"/>
      <c r="F42" s="11" t="s">
        <v>44</v>
      </c>
      <c r="G42" s="44"/>
      <c r="H42" s="44"/>
      <c r="I42" s="45"/>
      <c r="J42" s="43"/>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1"/>
      <c r="AX42" s="41"/>
      <c r="AY42" s="41"/>
    </row>
    <row r="43" spans="1:60" ht="17.25">
      <c r="A43" s="50"/>
      <c r="B43" s="1"/>
      <c r="C43" s="3" t="s">
        <v>152</v>
      </c>
      <c r="D43" s="11"/>
      <c r="E43" s="48">
        <v>9000</v>
      </c>
      <c r="F43" s="36">
        <f>E43/$D$7</f>
        <v>0.98360655737704916</v>
      </c>
      <c r="G43" s="38"/>
      <c r="H43" s="38"/>
      <c r="I43" s="12"/>
      <c r="J43" s="1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1"/>
      <c r="AX43" s="1"/>
      <c r="AY43" s="1"/>
      <c r="AZ43" s="15"/>
      <c r="BA43" s="15"/>
      <c r="BB43" s="15"/>
      <c r="BC43" s="15"/>
      <c r="BD43" s="15"/>
      <c r="BE43" s="15"/>
      <c r="BF43" s="15"/>
      <c r="BG43" s="15"/>
      <c r="BH43" s="15"/>
    </row>
    <row r="44" spans="1:60" ht="17.25">
      <c r="A44" s="50"/>
      <c r="B44" s="1"/>
      <c r="C44" s="3" t="s">
        <v>153</v>
      </c>
      <c r="D44" s="11"/>
      <c r="E44" s="48">
        <v>6500</v>
      </c>
      <c r="F44" s="36">
        <f t="shared" ref="F44:F59" si="3">E44/$D$7</f>
        <v>0.7103825136612022</v>
      </c>
      <c r="G44" s="38"/>
      <c r="H44" s="38"/>
      <c r="I44" s="12"/>
      <c r="J44" s="11"/>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1"/>
      <c r="AX44" s="1"/>
      <c r="AY44" s="1"/>
      <c r="AZ44" s="15"/>
      <c r="BA44" s="15"/>
      <c r="BB44" s="15"/>
      <c r="BC44" s="15"/>
      <c r="BD44" s="15"/>
      <c r="BE44" s="15"/>
      <c r="BF44" s="15"/>
      <c r="BG44" s="15"/>
      <c r="BH44" s="15"/>
    </row>
    <row r="45" spans="1:60" ht="17.25">
      <c r="A45" s="50"/>
      <c r="B45" s="1"/>
      <c r="C45" s="3" t="s">
        <v>154</v>
      </c>
      <c r="D45" s="11"/>
      <c r="E45" s="48">
        <v>2500</v>
      </c>
      <c r="F45" s="36">
        <f t="shared" si="3"/>
        <v>0.27322404371584702</v>
      </c>
      <c r="G45" s="38"/>
      <c r="H45" s="38"/>
      <c r="I45" s="12"/>
      <c r="J45" s="11"/>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1"/>
      <c r="AX45" s="1"/>
      <c r="AY45" s="1"/>
      <c r="AZ45" s="15"/>
      <c r="BA45" s="15"/>
      <c r="BB45" s="15"/>
      <c r="BC45" s="15"/>
      <c r="BD45" s="15"/>
      <c r="BE45" s="15"/>
      <c r="BF45" s="15"/>
      <c r="BG45" s="15"/>
      <c r="BH45" s="15"/>
    </row>
    <row r="46" spans="1:60" ht="17.25">
      <c r="A46" s="50"/>
      <c r="B46" s="1"/>
      <c r="C46" s="3" t="s">
        <v>155</v>
      </c>
      <c r="D46" s="11"/>
      <c r="E46" s="48">
        <v>0</v>
      </c>
      <c r="F46" s="36">
        <f t="shared" si="3"/>
        <v>0</v>
      </c>
      <c r="G46" s="38"/>
      <c r="H46" s="38"/>
      <c r="I46" s="12"/>
      <c r="J46" s="11"/>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1"/>
      <c r="AX46" s="1"/>
      <c r="AY46" s="1"/>
      <c r="AZ46" s="15"/>
      <c r="BA46" s="15"/>
      <c r="BB46" s="15"/>
      <c r="BC46" s="15"/>
      <c r="BD46" s="15"/>
      <c r="BE46" s="15"/>
      <c r="BF46" s="15"/>
      <c r="BG46" s="15"/>
      <c r="BH46" s="15"/>
    </row>
    <row r="47" spans="1:60" ht="17.25">
      <c r="A47" s="50"/>
      <c r="B47" s="1"/>
      <c r="C47" s="3" t="s">
        <v>156</v>
      </c>
      <c r="D47" s="11"/>
      <c r="E47" s="48">
        <v>2650</v>
      </c>
      <c r="F47" s="36">
        <f t="shared" si="3"/>
        <v>0.2896174863387978</v>
      </c>
      <c r="G47" s="38"/>
      <c r="H47" s="38"/>
      <c r="I47" s="12"/>
      <c r="J47" s="11"/>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1"/>
      <c r="AX47" s="1"/>
      <c r="AY47" s="1"/>
      <c r="AZ47" s="15"/>
      <c r="BA47" s="15"/>
      <c r="BB47" s="15"/>
      <c r="BC47" s="15"/>
      <c r="BD47" s="15"/>
      <c r="BE47" s="15"/>
      <c r="BF47" s="15"/>
      <c r="BG47" s="15"/>
      <c r="BH47" s="15"/>
    </row>
    <row r="48" spans="1:60" ht="17.25">
      <c r="A48" s="50"/>
      <c r="B48" s="1"/>
      <c r="C48" s="3" t="s">
        <v>157</v>
      </c>
      <c r="D48" s="11"/>
      <c r="E48" s="48">
        <v>0</v>
      </c>
      <c r="F48" s="36">
        <f t="shared" si="3"/>
        <v>0</v>
      </c>
      <c r="G48" s="38"/>
      <c r="H48" s="38"/>
      <c r="I48" s="12"/>
      <c r="J48" s="11"/>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1"/>
      <c r="AX48" s="1"/>
      <c r="AY48" s="1"/>
      <c r="AZ48" s="15"/>
      <c r="BA48" s="15"/>
      <c r="BB48" s="15"/>
      <c r="BC48" s="15"/>
      <c r="BD48" s="15"/>
      <c r="BE48" s="15"/>
      <c r="BF48" s="15"/>
      <c r="BG48" s="15"/>
      <c r="BH48" s="15"/>
    </row>
    <row r="49" spans="1:60" ht="17.25">
      <c r="A49" s="50"/>
      <c r="B49" s="1"/>
      <c r="C49" s="3" t="s">
        <v>158</v>
      </c>
      <c r="D49" s="11"/>
      <c r="E49" s="48">
        <v>6500</v>
      </c>
      <c r="F49" s="36">
        <f t="shared" si="3"/>
        <v>0.7103825136612022</v>
      </c>
      <c r="G49" s="38"/>
      <c r="H49" s="38"/>
      <c r="I49" s="12"/>
      <c r="J49" s="11"/>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1"/>
      <c r="AX49" s="1"/>
      <c r="AY49" s="1"/>
      <c r="AZ49" s="15"/>
      <c r="BA49" s="15"/>
      <c r="BB49" s="15"/>
      <c r="BC49" s="15"/>
      <c r="BD49" s="15"/>
      <c r="BE49" s="15"/>
      <c r="BF49" s="15"/>
      <c r="BG49" s="15"/>
      <c r="BH49" s="15"/>
    </row>
    <row r="50" spans="1:60" ht="17.25">
      <c r="A50" s="50"/>
      <c r="B50" s="1"/>
      <c r="C50" s="3" t="s">
        <v>159</v>
      </c>
      <c r="D50" s="11"/>
      <c r="E50" s="48">
        <v>0</v>
      </c>
      <c r="F50" s="36">
        <f t="shared" si="3"/>
        <v>0</v>
      </c>
      <c r="G50" s="38"/>
      <c r="H50" s="38"/>
      <c r="I50" s="12"/>
      <c r="J50" s="11"/>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1"/>
      <c r="AX50" s="1"/>
      <c r="AY50" s="1"/>
      <c r="AZ50" s="15"/>
      <c r="BA50" s="15"/>
      <c r="BB50" s="15"/>
      <c r="BC50" s="15"/>
      <c r="BD50" s="15"/>
      <c r="BE50" s="15"/>
      <c r="BF50" s="15"/>
      <c r="BG50" s="15"/>
      <c r="BH50" s="15"/>
    </row>
    <row r="51" spans="1:60" ht="17.25">
      <c r="A51" s="50"/>
      <c r="B51" s="1"/>
      <c r="C51" s="3" t="s">
        <v>160</v>
      </c>
      <c r="D51" s="11"/>
      <c r="E51" s="48">
        <v>3000</v>
      </c>
      <c r="F51" s="36">
        <f t="shared" si="3"/>
        <v>0.32786885245901637</v>
      </c>
      <c r="G51" s="38"/>
      <c r="H51" s="38"/>
      <c r="I51" s="12"/>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1"/>
      <c r="AX51" s="1"/>
      <c r="AY51" s="1"/>
      <c r="AZ51" s="15"/>
      <c r="BA51" s="15"/>
      <c r="BB51" s="15"/>
      <c r="BC51" s="15"/>
      <c r="BD51" s="15"/>
      <c r="BE51" s="15"/>
      <c r="BF51" s="15"/>
      <c r="BG51" s="15"/>
      <c r="BH51" s="15"/>
    </row>
    <row r="52" spans="1:60" ht="17.25">
      <c r="A52" s="50"/>
      <c r="B52" s="1"/>
      <c r="C52" s="3" t="s">
        <v>161</v>
      </c>
      <c r="D52" s="11"/>
      <c r="E52" s="48">
        <v>5000</v>
      </c>
      <c r="F52" s="36">
        <f t="shared" si="3"/>
        <v>0.54644808743169404</v>
      </c>
      <c r="G52" s="38"/>
      <c r="H52" s="38"/>
      <c r="I52" s="12"/>
      <c r="J52" s="11"/>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1"/>
      <c r="AX52" s="1"/>
      <c r="AY52" s="1"/>
      <c r="AZ52" s="15"/>
      <c r="BA52" s="15"/>
      <c r="BB52" s="15"/>
      <c r="BC52" s="15"/>
      <c r="BD52" s="15"/>
      <c r="BE52" s="15"/>
      <c r="BF52" s="15"/>
      <c r="BG52" s="15"/>
      <c r="BH52" s="15"/>
    </row>
    <row r="53" spans="1:60" ht="17.25">
      <c r="A53" s="50"/>
      <c r="B53" s="1"/>
      <c r="C53" s="3" t="s">
        <v>162</v>
      </c>
      <c r="D53" s="11"/>
      <c r="E53" s="48">
        <v>600</v>
      </c>
      <c r="F53" s="36">
        <f t="shared" si="3"/>
        <v>6.5573770491803282E-2</v>
      </c>
      <c r="G53" s="38"/>
      <c r="H53" s="38"/>
      <c r="I53" s="12"/>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1"/>
      <c r="AX53" s="1"/>
      <c r="AY53" s="1"/>
      <c r="AZ53" s="15"/>
      <c r="BA53" s="15"/>
      <c r="BB53" s="15"/>
      <c r="BC53" s="15"/>
      <c r="BD53" s="15"/>
      <c r="BE53" s="15"/>
      <c r="BF53" s="15"/>
      <c r="BG53" s="15"/>
      <c r="BH53" s="15"/>
    </row>
    <row r="54" spans="1:60" ht="17.25">
      <c r="A54" s="50"/>
      <c r="B54" s="1"/>
      <c r="C54" s="3" t="s">
        <v>163</v>
      </c>
      <c r="D54" s="11"/>
      <c r="E54" s="48">
        <v>2650</v>
      </c>
      <c r="F54" s="36">
        <f t="shared" si="3"/>
        <v>0.2896174863387978</v>
      </c>
      <c r="G54" s="38"/>
      <c r="H54" s="38"/>
      <c r="I54" s="12"/>
      <c r="J54" s="11"/>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1"/>
      <c r="AX54" s="1"/>
      <c r="AY54" s="1"/>
      <c r="AZ54" s="15"/>
      <c r="BA54" s="15"/>
      <c r="BB54" s="15"/>
      <c r="BC54" s="15"/>
      <c r="BD54" s="15"/>
      <c r="BE54" s="15"/>
      <c r="BF54" s="15"/>
      <c r="BG54" s="15"/>
      <c r="BH54" s="15"/>
    </row>
    <row r="55" spans="1:60" ht="17.25">
      <c r="A55" s="50"/>
      <c r="B55" s="1"/>
      <c r="C55" s="3" t="s">
        <v>164</v>
      </c>
      <c r="D55" s="11"/>
      <c r="E55" s="48"/>
      <c r="F55" s="36">
        <f t="shared" si="3"/>
        <v>0</v>
      </c>
      <c r="G55" s="38"/>
      <c r="H55" s="38"/>
      <c r="I55" s="12"/>
      <c r="J55" s="11"/>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1"/>
      <c r="AX55" s="1"/>
      <c r="AY55" s="1"/>
      <c r="AZ55" s="15"/>
      <c r="BA55" s="15"/>
      <c r="BB55" s="15"/>
      <c r="BC55" s="15"/>
      <c r="BD55" s="15"/>
      <c r="BE55" s="15"/>
      <c r="BF55" s="15"/>
      <c r="BG55" s="15"/>
      <c r="BH55" s="15"/>
    </row>
    <row r="56" spans="1:60" ht="17.25">
      <c r="A56" s="50"/>
      <c r="B56" s="1"/>
      <c r="C56" s="42" t="s">
        <v>165</v>
      </c>
      <c r="D56" s="11"/>
      <c r="E56" s="48">
        <f>SUM(E43:E55)</f>
        <v>38400</v>
      </c>
      <c r="F56" s="36">
        <f t="shared" si="3"/>
        <v>4.1967213114754101</v>
      </c>
      <c r="G56" s="38"/>
      <c r="H56" s="38"/>
      <c r="I56" s="12"/>
      <c r="J56" s="11"/>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1"/>
      <c r="AX56" s="1"/>
      <c r="AY56" s="1"/>
      <c r="AZ56" s="15"/>
      <c r="BA56" s="15"/>
      <c r="BB56" s="15"/>
      <c r="BC56" s="15"/>
      <c r="BD56" s="15"/>
      <c r="BE56" s="15"/>
      <c r="BF56" s="15"/>
      <c r="BG56" s="15"/>
      <c r="BH56" s="15"/>
    </row>
    <row r="57" spans="1:60" ht="17.25">
      <c r="A57" s="50"/>
      <c r="B57" s="1"/>
      <c r="C57" s="3" t="s">
        <v>166</v>
      </c>
      <c r="D57" s="11"/>
      <c r="E57" s="48">
        <v>0</v>
      </c>
      <c r="F57" s="36">
        <f t="shared" si="3"/>
        <v>0</v>
      </c>
      <c r="G57" s="38"/>
      <c r="H57" s="38"/>
      <c r="I57" s="12"/>
      <c r="J57" s="1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1"/>
      <c r="AX57" s="1"/>
      <c r="AY57" s="1"/>
      <c r="AZ57" s="15"/>
      <c r="BA57" s="15"/>
      <c r="BB57" s="15"/>
      <c r="BC57" s="15"/>
      <c r="BD57" s="15"/>
      <c r="BE57" s="15"/>
      <c r="BF57" s="15"/>
      <c r="BG57" s="15"/>
      <c r="BH57" s="15"/>
    </row>
    <row r="58" spans="1:60" ht="17.25">
      <c r="A58" s="50"/>
      <c r="B58" s="1"/>
      <c r="C58" s="3" t="s">
        <v>168</v>
      </c>
      <c r="D58" s="47">
        <v>0.05</v>
      </c>
      <c r="E58" s="56">
        <f>D58*G39</f>
        <v>7457.1229999999996</v>
      </c>
      <c r="F58" s="55">
        <f t="shared" si="3"/>
        <v>0.81498612021857919</v>
      </c>
      <c r="G58" s="38"/>
      <c r="H58" s="38"/>
      <c r="I58" s="12"/>
      <c r="J58" s="11"/>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1"/>
      <c r="AX58" s="1"/>
      <c r="AY58" s="1"/>
      <c r="AZ58" s="15"/>
      <c r="BA58" s="15"/>
      <c r="BB58" s="15"/>
      <c r="BC58" s="15"/>
      <c r="BD58" s="15"/>
      <c r="BE58" s="15"/>
      <c r="BF58" s="15"/>
      <c r="BG58" s="15"/>
      <c r="BH58" s="15"/>
    </row>
    <row r="59" spans="1:60" ht="17.25">
      <c r="A59" s="50"/>
      <c r="B59" s="1"/>
      <c r="C59" s="3" t="s">
        <v>167</v>
      </c>
      <c r="D59" s="11"/>
      <c r="E59" s="48">
        <v>43216</v>
      </c>
      <c r="F59" s="36">
        <f t="shared" si="3"/>
        <v>4.7230601092896176</v>
      </c>
      <c r="G59" s="38"/>
      <c r="H59" s="38"/>
      <c r="I59" s="12"/>
      <c r="J59" s="11"/>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1"/>
      <c r="AX59" s="1"/>
      <c r="AY59" s="1"/>
      <c r="AZ59" s="15"/>
      <c r="BA59" s="15"/>
      <c r="BB59" s="15"/>
      <c r="BC59" s="15"/>
      <c r="BD59" s="15"/>
      <c r="BE59" s="15"/>
      <c r="BF59" s="15"/>
      <c r="BG59" s="15"/>
      <c r="BH59" s="15"/>
    </row>
    <row r="60" spans="1:60" ht="17.25">
      <c r="A60" s="50"/>
      <c r="B60" s="49"/>
      <c r="C60" s="49"/>
      <c r="D60" s="49"/>
      <c r="E60" s="49"/>
      <c r="F60" s="49"/>
      <c r="G60" s="49"/>
      <c r="H60" s="49"/>
      <c r="I60" s="49"/>
      <c r="J60" s="49"/>
      <c r="K60" s="49"/>
      <c r="L60" s="49"/>
      <c r="M60" s="49"/>
      <c r="N60" s="49"/>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1"/>
      <c r="AX60" s="1"/>
      <c r="AY60" s="1"/>
      <c r="AZ60" s="15"/>
      <c r="BA60" s="15"/>
      <c r="BB60" s="15"/>
      <c r="BC60" s="15"/>
      <c r="BD60" s="15"/>
      <c r="BE60" s="15"/>
      <c r="BF60" s="15"/>
      <c r="BG60" s="15"/>
      <c r="BH60" s="15"/>
    </row>
    <row r="61" spans="1:60" ht="17.25">
      <c r="B61" s="1"/>
      <c r="C61" s="52" t="s">
        <v>48</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3"/>
      <c r="AH61" s="3"/>
      <c r="AI61" s="3"/>
      <c r="AJ61" s="3"/>
      <c r="AK61" s="3"/>
      <c r="AL61" s="3"/>
      <c r="AM61" s="3"/>
      <c r="AN61" s="3"/>
      <c r="AO61" s="3"/>
      <c r="AP61" s="3"/>
      <c r="AQ61" s="3"/>
      <c r="AR61" s="3"/>
      <c r="AS61" s="3"/>
      <c r="AT61" s="3"/>
      <c r="AU61" s="3"/>
      <c r="AV61" s="3"/>
      <c r="AW61" s="1"/>
      <c r="AX61" s="1"/>
      <c r="AY61" s="1"/>
      <c r="AZ61" s="15"/>
      <c r="BA61" s="15"/>
      <c r="BB61" s="15"/>
      <c r="BC61" s="15"/>
      <c r="BD61" s="15"/>
      <c r="BE61" s="15"/>
      <c r="BF61" s="15"/>
      <c r="BG61" s="15"/>
      <c r="BH61" s="15"/>
    </row>
    <row r="62" spans="1:60" ht="17.25">
      <c r="B62" s="1"/>
      <c r="C62" s="51" t="s">
        <v>49</v>
      </c>
      <c r="D62" s="1"/>
      <c r="E62" s="1"/>
      <c r="F62" s="3"/>
      <c r="G62" s="3"/>
      <c r="H62" s="3"/>
      <c r="I62" s="3"/>
      <c r="J62" s="3"/>
      <c r="K62" s="3"/>
      <c r="L62" s="3"/>
      <c r="M62" s="3"/>
      <c r="N62" s="3"/>
      <c r="O62" s="3"/>
      <c r="P62" s="3"/>
      <c r="Q62" s="3"/>
      <c r="R62" s="3"/>
      <c r="S62" s="3"/>
      <c r="T62" s="3"/>
      <c r="U62" s="4"/>
      <c r="V62" s="3"/>
      <c r="W62" s="3"/>
      <c r="X62" s="3"/>
      <c r="Y62" s="3"/>
      <c r="Z62" s="3"/>
      <c r="AA62" s="3"/>
      <c r="AB62" s="3"/>
      <c r="AC62" s="3"/>
      <c r="AD62" s="3"/>
      <c r="AE62" s="3"/>
      <c r="AF62" s="3"/>
      <c r="AG62" s="10" t="s">
        <v>2</v>
      </c>
      <c r="AH62" s="10" t="s">
        <v>2</v>
      </c>
      <c r="AI62" s="3"/>
      <c r="AJ62" s="3"/>
      <c r="AK62" s="3"/>
      <c r="AL62" s="3"/>
      <c r="AM62" s="3"/>
      <c r="AN62" s="3"/>
      <c r="AO62" s="3"/>
      <c r="AP62" s="3"/>
      <c r="AQ62" s="3"/>
      <c r="AR62" s="3"/>
      <c r="AS62" s="3"/>
      <c r="AT62" s="3"/>
      <c r="AU62" s="3"/>
      <c r="AV62" s="3"/>
      <c r="AW62" s="1"/>
      <c r="AX62" s="1"/>
      <c r="AY62" s="1"/>
      <c r="AZ62" s="15"/>
      <c r="BA62" s="15"/>
      <c r="BB62" s="15"/>
      <c r="BC62" s="15"/>
      <c r="BD62" s="15"/>
      <c r="BE62" s="15"/>
      <c r="BF62" s="15"/>
      <c r="BG62" s="15"/>
      <c r="BH62" s="15"/>
    </row>
    <row r="63" spans="1:60" ht="17.25">
      <c r="B63" s="1"/>
      <c r="C63" s="3" t="s">
        <v>50</v>
      </c>
      <c r="D63" s="3"/>
      <c r="E63" s="3"/>
      <c r="F63" s="3">
        <f>D4</f>
        <v>1994</v>
      </c>
      <c r="G63" s="3">
        <f t="shared" ref="G63:AF64" si="4">F63+1</f>
        <v>1995</v>
      </c>
      <c r="H63" s="3">
        <f t="shared" si="4"/>
        <v>1996</v>
      </c>
      <c r="I63" s="3">
        <f t="shared" si="4"/>
        <v>1997</v>
      </c>
      <c r="J63" s="3">
        <f t="shared" si="4"/>
        <v>1998</v>
      </c>
      <c r="K63" s="3">
        <f t="shared" si="4"/>
        <v>1999</v>
      </c>
      <c r="L63" s="3">
        <f t="shared" si="4"/>
        <v>2000</v>
      </c>
      <c r="M63" s="3">
        <f t="shared" si="4"/>
        <v>2001</v>
      </c>
      <c r="N63" s="3">
        <f t="shared" si="4"/>
        <v>2002</v>
      </c>
      <c r="O63" s="3">
        <f t="shared" si="4"/>
        <v>2003</v>
      </c>
      <c r="P63" s="3">
        <f t="shared" si="4"/>
        <v>2004</v>
      </c>
      <c r="Q63" s="3">
        <f t="shared" si="4"/>
        <v>2005</v>
      </c>
      <c r="R63" s="3">
        <f t="shared" si="4"/>
        <v>2006</v>
      </c>
      <c r="S63" s="3">
        <f t="shared" si="4"/>
        <v>2007</v>
      </c>
      <c r="T63" s="3">
        <f t="shared" si="4"/>
        <v>2008</v>
      </c>
      <c r="U63" s="3">
        <f t="shared" si="4"/>
        <v>2009</v>
      </c>
      <c r="V63" s="3">
        <f t="shared" si="4"/>
        <v>2010</v>
      </c>
      <c r="W63" s="3">
        <f t="shared" si="4"/>
        <v>2011</v>
      </c>
      <c r="X63" s="3">
        <f t="shared" si="4"/>
        <v>2012</v>
      </c>
      <c r="Y63" s="3">
        <f t="shared" si="4"/>
        <v>2013</v>
      </c>
      <c r="Z63" s="3">
        <f t="shared" si="4"/>
        <v>2014</v>
      </c>
      <c r="AA63" s="3">
        <f t="shared" si="4"/>
        <v>2015</v>
      </c>
      <c r="AB63" s="3">
        <f t="shared" si="4"/>
        <v>2016</v>
      </c>
      <c r="AC63" s="3">
        <f t="shared" si="4"/>
        <v>2017</v>
      </c>
      <c r="AD63" s="3">
        <f t="shared" si="4"/>
        <v>2018</v>
      </c>
      <c r="AE63" s="3">
        <f t="shared" si="4"/>
        <v>2019</v>
      </c>
      <c r="AF63" s="3">
        <f t="shared" si="4"/>
        <v>2020</v>
      </c>
      <c r="AG63" s="10" t="s">
        <v>2</v>
      </c>
      <c r="AH63" s="10" t="s">
        <v>2</v>
      </c>
      <c r="AI63" s="3"/>
      <c r="AJ63" s="3"/>
      <c r="AK63" s="3"/>
      <c r="AL63" s="3"/>
      <c r="AM63" s="3"/>
      <c r="AN63" s="3"/>
      <c r="AO63" s="3"/>
      <c r="AP63" s="3"/>
      <c r="AQ63" s="3"/>
      <c r="AR63" s="3"/>
      <c r="AS63" s="3"/>
      <c r="AT63" s="3"/>
      <c r="AU63" s="3"/>
      <c r="AV63" s="3"/>
      <c r="AW63" s="1"/>
      <c r="AX63" s="1"/>
      <c r="AY63" s="1"/>
      <c r="AZ63" s="15"/>
      <c r="BA63" s="15"/>
      <c r="BB63" s="15"/>
      <c r="BC63" s="15"/>
      <c r="BD63" s="15"/>
      <c r="BE63" s="15"/>
      <c r="BF63" s="15"/>
      <c r="BG63" s="15"/>
      <c r="BH63" s="15"/>
    </row>
    <row r="64" spans="1:60" ht="17.25">
      <c r="B64" s="1"/>
      <c r="C64" s="3" t="s">
        <v>51</v>
      </c>
      <c r="D64" s="3"/>
      <c r="E64" s="3"/>
      <c r="F64" s="3">
        <v>0</v>
      </c>
      <c r="G64" s="3">
        <f t="shared" si="4"/>
        <v>1</v>
      </c>
      <c r="H64" s="3">
        <f t="shared" si="4"/>
        <v>2</v>
      </c>
      <c r="I64" s="3">
        <f t="shared" si="4"/>
        <v>3</v>
      </c>
      <c r="J64" s="3">
        <f t="shared" si="4"/>
        <v>4</v>
      </c>
      <c r="K64" s="3">
        <f t="shared" si="4"/>
        <v>5</v>
      </c>
      <c r="L64" s="3">
        <f t="shared" si="4"/>
        <v>6</v>
      </c>
      <c r="M64" s="3">
        <f t="shared" si="4"/>
        <v>7</v>
      </c>
      <c r="N64" s="3">
        <f t="shared" si="4"/>
        <v>8</v>
      </c>
      <c r="O64" s="3">
        <f t="shared" si="4"/>
        <v>9</v>
      </c>
      <c r="P64" s="3">
        <f t="shared" si="4"/>
        <v>10</v>
      </c>
      <c r="Q64" s="3">
        <f t="shared" si="4"/>
        <v>11</v>
      </c>
      <c r="R64" s="3">
        <f t="shared" si="4"/>
        <v>12</v>
      </c>
      <c r="S64" s="3">
        <f t="shared" si="4"/>
        <v>13</v>
      </c>
      <c r="T64" s="3">
        <f t="shared" si="4"/>
        <v>14</v>
      </c>
      <c r="U64" s="3">
        <f t="shared" si="4"/>
        <v>15</v>
      </c>
      <c r="V64" s="3">
        <f t="shared" si="4"/>
        <v>16</v>
      </c>
      <c r="W64" s="3">
        <f t="shared" si="4"/>
        <v>17</v>
      </c>
      <c r="X64" s="3">
        <f t="shared" si="4"/>
        <v>18</v>
      </c>
      <c r="Y64" s="3">
        <f t="shared" si="4"/>
        <v>19</v>
      </c>
      <c r="Z64" s="3">
        <f t="shared" si="4"/>
        <v>20</v>
      </c>
      <c r="AA64" s="3">
        <f t="shared" si="4"/>
        <v>21</v>
      </c>
      <c r="AB64" s="3">
        <f t="shared" si="4"/>
        <v>22</v>
      </c>
      <c r="AC64" s="3">
        <f t="shared" si="4"/>
        <v>23</v>
      </c>
      <c r="AD64" s="3">
        <f t="shared" si="4"/>
        <v>24</v>
      </c>
      <c r="AE64" s="3">
        <f t="shared" si="4"/>
        <v>25</v>
      </c>
      <c r="AF64" s="3">
        <f t="shared" si="4"/>
        <v>26</v>
      </c>
      <c r="AG64" s="4" t="s">
        <v>2</v>
      </c>
      <c r="AH64" s="4" t="s">
        <v>2</v>
      </c>
      <c r="AI64" s="3"/>
      <c r="AJ64" s="3"/>
      <c r="AK64" s="3"/>
      <c r="AL64" s="3"/>
      <c r="AM64" s="3"/>
      <c r="AN64" s="3"/>
      <c r="AO64" s="3"/>
      <c r="AP64" s="3"/>
      <c r="AQ64" s="3"/>
      <c r="AR64" s="3"/>
      <c r="AS64" s="3"/>
      <c r="AT64" s="3"/>
      <c r="AU64" s="3"/>
      <c r="AV64" s="3"/>
      <c r="AW64" s="1"/>
      <c r="AX64" s="1"/>
      <c r="AY64" s="1"/>
      <c r="AZ64" s="15"/>
      <c r="BA64" s="15"/>
      <c r="BB64" s="15"/>
      <c r="BC64" s="15"/>
      <c r="BD64" s="15"/>
      <c r="BE64" s="15"/>
      <c r="BF64" s="15"/>
      <c r="BG64" s="15"/>
      <c r="BH64" s="15"/>
    </row>
    <row r="65" spans="2:60" ht="17.25">
      <c r="B65" s="1"/>
      <c r="C65" s="3" t="s">
        <v>52</v>
      </c>
      <c r="D65" s="3"/>
      <c r="E65" s="3"/>
      <c r="F65" s="1"/>
      <c r="G65" s="9" t="s">
        <v>2</v>
      </c>
      <c r="H65" s="9"/>
      <c r="I65" s="9"/>
      <c r="J65" s="9"/>
      <c r="K65" s="9"/>
      <c r="L65" s="9"/>
      <c r="M65" s="9"/>
      <c r="N65" s="9"/>
      <c r="O65" s="9"/>
      <c r="P65" s="9"/>
      <c r="Q65" s="9"/>
      <c r="R65" s="9"/>
      <c r="S65" s="9"/>
      <c r="T65" s="9"/>
      <c r="U65" s="9"/>
      <c r="V65" s="9"/>
      <c r="W65" s="9"/>
      <c r="X65" s="9"/>
      <c r="Y65" s="9"/>
      <c r="Z65" s="9"/>
      <c r="AA65" s="9"/>
      <c r="AB65" s="9"/>
      <c r="AC65" s="9"/>
      <c r="AD65" s="9"/>
      <c r="AE65" s="9"/>
      <c r="AF65" s="9"/>
      <c r="AG65" s="4"/>
      <c r="AH65" s="4"/>
      <c r="AI65" s="3"/>
      <c r="AJ65" s="3"/>
      <c r="AK65" s="3"/>
      <c r="AL65" s="3"/>
      <c r="AM65" s="3"/>
      <c r="AN65" s="3"/>
      <c r="AO65" s="3"/>
      <c r="AP65" s="3"/>
      <c r="AQ65" s="3"/>
      <c r="AR65" s="3"/>
      <c r="AS65" s="3"/>
      <c r="AT65" s="3"/>
      <c r="AU65" s="3"/>
      <c r="AV65" s="3"/>
      <c r="AW65" s="1"/>
      <c r="AX65" s="1"/>
      <c r="AY65" s="1"/>
      <c r="AZ65" s="15"/>
      <c r="BA65" s="15"/>
      <c r="BB65" s="15"/>
      <c r="BC65" s="15"/>
      <c r="BD65" s="15"/>
      <c r="BE65" s="15"/>
      <c r="BF65" s="15"/>
      <c r="BG65" s="15"/>
      <c r="BH65" s="15"/>
    </row>
    <row r="66" spans="2:60" ht="17.25">
      <c r="B66" s="1"/>
      <c r="C66" s="3" t="s">
        <v>53</v>
      </c>
      <c r="D66" s="3"/>
      <c r="E66" s="3"/>
      <c r="F66" s="10" t="s">
        <v>2</v>
      </c>
      <c r="G66" s="5">
        <f>G39</f>
        <v>149142.46</v>
      </c>
      <c r="H66" s="5">
        <f t="shared" ref="H66:AF66" si="5">(1+$D$19)*G66</f>
        <v>155108.15839999999</v>
      </c>
      <c r="I66" s="5">
        <f t="shared" si="5"/>
        <v>161312.48473599998</v>
      </c>
      <c r="J66" s="5">
        <f t="shared" si="5"/>
        <v>167764.98412543998</v>
      </c>
      <c r="K66" s="5">
        <f t="shared" si="5"/>
        <v>174475.58349045759</v>
      </c>
      <c r="L66" s="5">
        <f t="shared" si="5"/>
        <v>181454.60683007591</v>
      </c>
      <c r="M66" s="5">
        <f t="shared" si="5"/>
        <v>188712.79110327896</v>
      </c>
      <c r="N66" s="5">
        <f t="shared" si="5"/>
        <v>196261.30274741011</v>
      </c>
      <c r="O66" s="5">
        <f t="shared" si="5"/>
        <v>204111.75485730651</v>
      </c>
      <c r="P66" s="5">
        <f t="shared" si="5"/>
        <v>212276.22505159877</v>
      </c>
      <c r="Q66" s="5">
        <f t="shared" si="5"/>
        <v>220767.27405366272</v>
      </c>
      <c r="R66" s="5">
        <f t="shared" si="5"/>
        <v>229597.96501580926</v>
      </c>
      <c r="S66" s="5">
        <f t="shared" si="5"/>
        <v>238781.88361644163</v>
      </c>
      <c r="T66" s="5">
        <f t="shared" si="5"/>
        <v>248333.15896109931</v>
      </c>
      <c r="U66" s="5">
        <f t="shared" si="5"/>
        <v>258266.48531954328</v>
      </c>
      <c r="V66" s="5">
        <f t="shared" si="5"/>
        <v>268597.14473232505</v>
      </c>
      <c r="W66" s="5">
        <f t="shared" si="5"/>
        <v>279341.03052161809</v>
      </c>
      <c r="X66" s="5">
        <f t="shared" si="5"/>
        <v>290514.67174248281</v>
      </c>
      <c r="Y66" s="5">
        <f t="shared" si="5"/>
        <v>302135.25861218211</v>
      </c>
      <c r="Z66" s="5">
        <f t="shared" si="5"/>
        <v>314220.6689566694</v>
      </c>
      <c r="AA66" s="5">
        <f t="shared" si="5"/>
        <v>326789.49571493617</v>
      </c>
      <c r="AB66" s="5">
        <f t="shared" si="5"/>
        <v>339861.0755435336</v>
      </c>
      <c r="AC66" s="5">
        <f t="shared" si="5"/>
        <v>353455.51856527495</v>
      </c>
      <c r="AD66" s="5">
        <f t="shared" si="5"/>
        <v>367593.73930788593</v>
      </c>
      <c r="AE66" s="5">
        <f t="shared" si="5"/>
        <v>382297.48888020136</v>
      </c>
      <c r="AF66" s="5">
        <f t="shared" si="5"/>
        <v>397589.3884354094</v>
      </c>
      <c r="AG66" s="5"/>
      <c r="AH66" s="5" t="s">
        <v>2</v>
      </c>
      <c r="AI66" s="3"/>
      <c r="AJ66" s="3"/>
      <c r="AK66" s="3"/>
      <c r="AL66" s="3"/>
      <c r="AM66" s="3"/>
      <c r="AN66" s="3"/>
      <c r="AO66" s="3"/>
      <c r="AP66" s="3"/>
      <c r="AQ66" s="3"/>
      <c r="AR66" s="3"/>
      <c r="AS66" s="3"/>
      <c r="AT66" s="3"/>
      <c r="AU66" s="3"/>
      <c r="AV66" s="3"/>
      <c r="AW66" s="1"/>
      <c r="AX66" s="1"/>
      <c r="AY66" s="1"/>
      <c r="AZ66" s="15"/>
      <c r="BA66" s="15"/>
      <c r="BB66" s="15"/>
      <c r="BC66" s="15"/>
      <c r="BD66" s="15"/>
      <c r="BE66" s="15"/>
      <c r="BF66" s="15"/>
      <c r="BG66" s="15"/>
      <c r="BH66" s="15"/>
    </row>
    <row r="67" spans="2:60" ht="17.25">
      <c r="B67" s="1"/>
      <c r="C67" s="3" t="s">
        <v>55</v>
      </c>
      <c r="D67" s="3"/>
      <c r="E67" s="3"/>
      <c r="F67" s="3"/>
      <c r="G67" s="30">
        <f>E56</f>
        <v>38400</v>
      </c>
      <c r="H67" s="30">
        <f>G67*(1+$D$20)</f>
        <v>39552</v>
      </c>
      <c r="I67" s="30">
        <f t="shared" ref="I67:AF67" si="6">H67*(1+$D$20)</f>
        <v>40738.559999999998</v>
      </c>
      <c r="J67" s="30">
        <f t="shared" si="6"/>
        <v>41960.716800000002</v>
      </c>
      <c r="K67" s="30">
        <f t="shared" si="6"/>
        <v>43219.538304000002</v>
      </c>
      <c r="L67" s="30">
        <f t="shared" si="6"/>
        <v>44516.124453119999</v>
      </c>
      <c r="M67" s="30">
        <f t="shared" si="6"/>
        <v>45851.608186713602</v>
      </c>
      <c r="N67" s="30">
        <f t="shared" si="6"/>
        <v>47227.156432315009</v>
      </c>
      <c r="O67" s="30">
        <f t="shared" si="6"/>
        <v>48643.971125284457</v>
      </c>
      <c r="P67" s="30">
        <f t="shared" si="6"/>
        <v>50103.290259042995</v>
      </c>
      <c r="Q67" s="30">
        <f t="shared" si="6"/>
        <v>51606.388966814287</v>
      </c>
      <c r="R67" s="30">
        <f t="shared" si="6"/>
        <v>53154.580635818718</v>
      </c>
      <c r="S67" s="30">
        <f t="shared" si="6"/>
        <v>54749.218054893281</v>
      </c>
      <c r="T67" s="30">
        <f t="shared" si="6"/>
        <v>56391.694596540081</v>
      </c>
      <c r="U67" s="30">
        <f t="shared" si="6"/>
        <v>58083.445434436282</v>
      </c>
      <c r="V67" s="30">
        <f t="shared" si="6"/>
        <v>59825.948797469369</v>
      </c>
      <c r="W67" s="30">
        <f t="shared" si="6"/>
        <v>61620.727261393455</v>
      </c>
      <c r="X67" s="30">
        <f t="shared" si="6"/>
        <v>63469.34907923526</v>
      </c>
      <c r="Y67" s="30">
        <f t="shared" si="6"/>
        <v>65373.429551612317</v>
      </c>
      <c r="Z67" s="30">
        <f t="shared" si="6"/>
        <v>67334.632438160683</v>
      </c>
      <c r="AA67" s="30">
        <f t="shared" si="6"/>
        <v>69354.671411305506</v>
      </c>
      <c r="AB67" s="30">
        <f t="shared" si="6"/>
        <v>71435.311553644671</v>
      </c>
      <c r="AC67" s="30">
        <f t="shared" si="6"/>
        <v>73578.370900254013</v>
      </c>
      <c r="AD67" s="30">
        <f t="shared" si="6"/>
        <v>75785.72202726164</v>
      </c>
      <c r="AE67" s="30">
        <f t="shared" si="6"/>
        <v>78059.293688079488</v>
      </c>
      <c r="AF67" s="30">
        <f t="shared" si="6"/>
        <v>80401.072498721871</v>
      </c>
      <c r="AG67" s="5" t="s">
        <v>2</v>
      </c>
      <c r="AH67" s="5" t="s">
        <v>2</v>
      </c>
      <c r="AI67" s="3"/>
      <c r="AJ67" s="3"/>
      <c r="AK67" s="3"/>
      <c r="AL67" s="3"/>
      <c r="AM67" s="3"/>
      <c r="AN67" s="3"/>
      <c r="AO67" s="3"/>
      <c r="AP67" s="3"/>
      <c r="AQ67" s="3"/>
      <c r="AR67" s="3"/>
      <c r="AS67" s="3"/>
      <c r="AT67" s="3"/>
      <c r="AU67" s="3"/>
      <c r="AV67" s="3"/>
      <c r="AW67" s="1"/>
    </row>
    <row r="68" spans="2:60" ht="17.25">
      <c r="B68" s="1"/>
      <c r="C68" s="3" t="s">
        <v>54</v>
      </c>
      <c r="D68" s="3"/>
      <c r="E68" s="3"/>
      <c r="F68" s="3"/>
      <c r="G68" s="5">
        <f>$D$17*(G66+G67)</f>
        <v>13127.9722</v>
      </c>
      <c r="H68" s="5">
        <f t="shared" ref="H68:AF68" si="7">$D$17*(H66+H67)</f>
        <v>13626.211088</v>
      </c>
      <c r="I68" s="5">
        <f t="shared" si="7"/>
        <v>14143.573131519999</v>
      </c>
      <c r="J68" s="5">
        <f t="shared" si="7"/>
        <v>14680.7990647808</v>
      </c>
      <c r="K68" s="5">
        <f t="shared" si="7"/>
        <v>15238.658525612034</v>
      </c>
      <c r="L68" s="5">
        <f t="shared" si="7"/>
        <v>15817.951189823714</v>
      </c>
      <c r="M68" s="5">
        <f t="shared" si="7"/>
        <v>16419.507950299481</v>
      </c>
      <c r="N68" s="5">
        <f t="shared" si="7"/>
        <v>17044.19214258076</v>
      </c>
      <c r="O68" s="5">
        <f t="shared" si="7"/>
        <v>17692.900818781371</v>
      </c>
      <c r="P68" s="5">
        <f t="shared" si="7"/>
        <v>18366.566071744928</v>
      </c>
      <c r="Q68" s="5">
        <f t="shared" si="7"/>
        <v>19066.156411433392</v>
      </c>
      <c r="R68" s="5">
        <f t="shared" si="7"/>
        <v>19792.67819561396</v>
      </c>
      <c r="S68" s="5">
        <f t="shared" si="7"/>
        <v>20547.177116993447</v>
      </c>
      <c r="T68" s="5">
        <f t="shared" si="7"/>
        <v>21330.739749034761</v>
      </c>
      <c r="U68" s="5">
        <f t="shared" si="7"/>
        <v>22144.495152778571</v>
      </c>
      <c r="V68" s="5">
        <f t="shared" si="7"/>
        <v>22989.61654708561</v>
      </c>
      <c r="W68" s="5">
        <f t="shared" si="7"/>
        <v>23867.323044810808</v>
      </c>
      <c r="X68" s="5">
        <f t="shared" si="7"/>
        <v>24778.88145752027</v>
      </c>
      <c r="Y68" s="5">
        <f t="shared" si="7"/>
        <v>25725.60817146561</v>
      </c>
      <c r="Z68" s="5">
        <f t="shared" si="7"/>
        <v>26708.871097638112</v>
      </c>
      <c r="AA68" s="5">
        <f t="shared" si="7"/>
        <v>27730.091698836921</v>
      </c>
      <c r="AB68" s="5">
        <f t="shared" si="7"/>
        <v>28790.747096802483</v>
      </c>
      <c r="AC68" s="5">
        <f t="shared" si="7"/>
        <v>29892.372262587029</v>
      </c>
      <c r="AD68" s="5">
        <f t="shared" si="7"/>
        <v>31036.562293460331</v>
      </c>
      <c r="AE68" s="5">
        <f t="shared" si="7"/>
        <v>32224.974779779659</v>
      </c>
      <c r="AF68" s="5">
        <f t="shared" si="7"/>
        <v>33459.332265389196</v>
      </c>
      <c r="AG68" s="30"/>
      <c r="AH68" s="5"/>
      <c r="AI68" s="5"/>
      <c r="AJ68" s="5"/>
      <c r="AK68" s="5"/>
      <c r="AL68" s="5"/>
      <c r="AM68" s="3"/>
      <c r="AN68" s="3"/>
      <c r="AO68" s="3"/>
      <c r="AP68" s="3"/>
      <c r="AQ68" s="3"/>
      <c r="AR68" s="3"/>
      <c r="AS68" s="3"/>
      <c r="AT68" s="3"/>
      <c r="AU68" s="3"/>
      <c r="AV68" s="3"/>
      <c r="AW68" s="1"/>
      <c r="AX68" s="1"/>
      <c r="AY68" s="1"/>
      <c r="AZ68" s="15"/>
      <c r="BA68" s="15"/>
      <c r="BB68" s="15"/>
      <c r="BC68" s="15"/>
      <c r="BD68" s="15"/>
      <c r="BE68" s="15"/>
      <c r="BF68" s="15"/>
      <c r="BG68" s="15"/>
      <c r="BH68" s="15"/>
    </row>
    <row r="69" spans="2:60" ht="17.25">
      <c r="B69" s="1"/>
      <c r="C69" s="3" t="s">
        <v>56</v>
      </c>
      <c r="D69" s="3"/>
      <c r="E69" s="3"/>
      <c r="F69" s="3"/>
      <c r="G69" s="30">
        <v>0</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0</v>
      </c>
      <c r="AD69" s="30">
        <v>0</v>
      </c>
      <c r="AE69" s="30">
        <v>0</v>
      </c>
      <c r="AF69" s="30">
        <v>0</v>
      </c>
      <c r="AG69" s="5"/>
      <c r="AH69" s="5"/>
      <c r="AI69" s="3"/>
      <c r="AJ69" s="3"/>
      <c r="AK69" s="3"/>
      <c r="AL69" s="3"/>
      <c r="AM69" s="3"/>
      <c r="AN69" s="3"/>
      <c r="AO69" s="3"/>
      <c r="AP69" s="3"/>
      <c r="AQ69" s="3"/>
      <c r="AR69" s="3"/>
      <c r="AS69" s="3"/>
      <c r="AT69" s="3"/>
      <c r="AU69" s="3"/>
      <c r="AV69" s="3"/>
      <c r="AW69" s="1"/>
      <c r="AX69" s="1"/>
      <c r="AY69" s="1"/>
      <c r="AZ69" s="15"/>
      <c r="BA69" s="15"/>
      <c r="BB69" s="15"/>
      <c r="BC69" s="15"/>
      <c r="BD69" s="15"/>
      <c r="BE69" s="15"/>
      <c r="BF69" s="15"/>
      <c r="BG69" s="15"/>
      <c r="BH69" s="15"/>
    </row>
    <row r="70" spans="2:60" ht="17.25">
      <c r="B70" s="1"/>
      <c r="C70" s="3" t="s">
        <v>57</v>
      </c>
      <c r="D70" s="3"/>
      <c r="E70" s="3"/>
      <c r="F70" s="3" t="s">
        <v>2</v>
      </c>
      <c r="G70" s="5">
        <f>G66+G67+G69-G68</f>
        <v>174414.4878</v>
      </c>
      <c r="H70" s="5">
        <f>H66+H67+H69-H68</f>
        <v>181033.94731199997</v>
      </c>
      <c r="I70" s="5">
        <f>I66+I67+I69-I68</f>
        <v>187907.47160447997</v>
      </c>
      <c r="J70" s="5">
        <f>J66+J67+J69-J68</f>
        <v>195044.90186065919</v>
      </c>
      <c r="K70" s="5">
        <f>K66+K67+K69-K68</f>
        <v>202456.46326884557</v>
      </c>
      <c r="L70" s="5">
        <f>L66+L67+L69-L68</f>
        <v>210152.78009337219</v>
      </c>
      <c r="M70" s="5">
        <f>M66+M67+M69-M68</f>
        <v>218144.89133969307</v>
      </c>
      <c r="N70" s="5">
        <f>N66+N67+N69-N68</f>
        <v>226444.26703714437</v>
      </c>
      <c r="O70" s="5">
        <f>O66+O67+O69-O68</f>
        <v>235062.82516380961</v>
      </c>
      <c r="P70" s="5">
        <f>P66+P67+P69-P68</f>
        <v>244012.94923889686</v>
      </c>
      <c r="Q70" s="5">
        <f>Q66+Q67+Q69-Q68</f>
        <v>253307.5066090436</v>
      </c>
      <c r="R70" s="5">
        <f>R66+R67+R69-R68</f>
        <v>262959.86745601404</v>
      </c>
      <c r="S70" s="5">
        <f>S66+S67+S69-S68</f>
        <v>272983.92455434147</v>
      </c>
      <c r="T70" s="5">
        <f>T66+T67+T69-T68</f>
        <v>283394.11380860466</v>
      </c>
      <c r="U70" s="5">
        <f>U66+U67+U69-U68</f>
        <v>294205.43560120097</v>
      </c>
      <c r="V70" s="5">
        <f>V66+V67+V69-V68</f>
        <v>305433.47698270879</v>
      </c>
      <c r="W70" s="5">
        <f>W66+W67+W69-W68</f>
        <v>317094.43473820074</v>
      </c>
      <c r="X70" s="5">
        <f>X66+X67+X69-X68</f>
        <v>329205.13936419785</v>
      </c>
      <c r="Y70" s="5">
        <f>Y66+Y67+Y69-Y68</f>
        <v>341783.07999232877</v>
      </c>
      <c r="Z70" s="5">
        <f>Z66+Z67+Z69-Z68</f>
        <v>354846.43029719201</v>
      </c>
      <c r="AA70" s="5">
        <f>AA66+AA67+AA69-AA68</f>
        <v>368414.07542740472</v>
      </c>
      <c r="AB70" s="5">
        <f>AB66+AB67+AB69-AB68</f>
        <v>382505.6400003758</v>
      </c>
      <c r="AC70" s="5">
        <f>AC66+AC67+AC69-AC68</f>
        <v>397141.51720294193</v>
      </c>
      <c r="AD70" s="5">
        <f>AD66+AD67+AD69-AD68</f>
        <v>412342.89904168725</v>
      </c>
      <c r="AE70" s="5">
        <f>AE66+AE67+AE69-AE68</f>
        <v>428131.80778850114</v>
      </c>
      <c r="AF70" s="5">
        <f>AF66+AF67+AF69-AF68</f>
        <v>444531.12866874208</v>
      </c>
      <c r="AG70" s="5"/>
      <c r="AH70" s="5"/>
      <c r="AI70" s="3"/>
      <c r="AJ70" s="3"/>
      <c r="AK70" s="3"/>
      <c r="AL70" s="3"/>
      <c r="AM70" s="3"/>
      <c r="AN70" s="3"/>
      <c r="AO70" s="3"/>
      <c r="AP70" s="3"/>
      <c r="AQ70" s="3"/>
      <c r="AR70" s="3"/>
      <c r="AS70" s="3"/>
      <c r="AT70" s="3"/>
      <c r="AU70" s="3"/>
      <c r="AV70" s="3"/>
      <c r="AW70" s="1"/>
      <c r="AX70" s="1"/>
      <c r="AY70" s="1"/>
      <c r="AZ70" s="15"/>
      <c r="BA70" s="15"/>
      <c r="BB70" s="15"/>
      <c r="BC70" s="15"/>
      <c r="BD70" s="15"/>
      <c r="BE70" s="15"/>
      <c r="BF70" s="15"/>
      <c r="BG70" s="15"/>
      <c r="BH70" s="15"/>
    </row>
    <row r="71" spans="2:60" ht="17.25">
      <c r="B71" s="1"/>
      <c r="C71" s="3"/>
      <c r="D71" s="3"/>
      <c r="E71" s="3"/>
      <c r="F71" s="3"/>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3"/>
      <c r="AJ71" s="3"/>
      <c r="AK71" s="3"/>
      <c r="AL71" s="3"/>
      <c r="AM71" s="3"/>
      <c r="AN71" s="3"/>
      <c r="AO71" s="3"/>
      <c r="AP71" s="3"/>
      <c r="AQ71" s="3"/>
      <c r="AR71" s="3"/>
      <c r="AS71" s="3"/>
      <c r="AT71" s="3"/>
      <c r="AU71" s="3"/>
      <c r="AV71" s="3"/>
      <c r="AW71" s="1"/>
      <c r="AX71" s="1"/>
      <c r="AY71" s="1"/>
      <c r="AZ71" s="15"/>
      <c r="BA71" s="15"/>
      <c r="BB71" s="15"/>
      <c r="BC71" s="15"/>
      <c r="BD71" s="15"/>
      <c r="BE71" s="15"/>
      <c r="BF71" s="15"/>
      <c r="BG71" s="15"/>
      <c r="BH71" s="15"/>
    </row>
    <row r="72" spans="2:60" ht="17.25">
      <c r="B72" s="1"/>
      <c r="C72" s="3" t="s">
        <v>58</v>
      </c>
      <c r="D72" s="3"/>
      <c r="E72" s="3"/>
      <c r="F72" s="9" t="s">
        <v>2</v>
      </c>
      <c r="G72" s="5">
        <f>E59</f>
        <v>43216</v>
      </c>
      <c r="H72" s="5">
        <f>G72*(1+$D$20)</f>
        <v>44512.480000000003</v>
      </c>
      <c r="I72" s="5">
        <f t="shared" ref="I72:L72" si="8">H72*(1+$D$20)</f>
        <v>45847.854400000004</v>
      </c>
      <c r="J72" s="5">
        <f t="shared" si="8"/>
        <v>47223.290032000004</v>
      </c>
      <c r="K72" s="5">
        <f t="shared" si="8"/>
        <v>48639.988732960002</v>
      </c>
      <c r="L72" s="5">
        <f t="shared" si="8"/>
        <v>50099.188394948804</v>
      </c>
      <c r="M72" s="5">
        <f>L72*(1+$D$20)</f>
        <v>51602.164046797268</v>
      </c>
      <c r="N72" s="5">
        <f>M72*(1+$D$20)</f>
        <v>53150.228968201191</v>
      </c>
      <c r="O72" s="5">
        <f>N72*(1+$D$20)</f>
        <v>54744.73583724723</v>
      </c>
      <c r="P72" s="5">
        <f>O72*(1+$D$20)</f>
        <v>56387.07791236465</v>
      </c>
      <c r="Q72" s="5">
        <f>P72*(1+$D$20)</f>
        <v>58078.690249735591</v>
      </c>
      <c r="R72" s="5">
        <f>Q72*(1+$D$20)</f>
        <v>59821.050957227664</v>
      </c>
      <c r="S72" s="5">
        <f>R72*(1+$D$20)</f>
        <v>61615.682485944497</v>
      </c>
      <c r="T72" s="5">
        <f>S72*(1+$D$20)</f>
        <v>63464.152960522835</v>
      </c>
      <c r="U72" s="5">
        <f>T72*(1+$D$20)</f>
        <v>65368.077549338523</v>
      </c>
      <c r="V72" s="5">
        <f>U72*(1+$D$20)</f>
        <v>67329.11987581868</v>
      </c>
      <c r="W72" s="5">
        <f>V72*(1+$D$20)</f>
        <v>69348.993472093236</v>
      </c>
      <c r="X72" s="5">
        <f>W72*(1+$D$20)</f>
        <v>71429.463276256036</v>
      </c>
      <c r="Y72" s="5">
        <f>X72*(1+$D$20)</f>
        <v>73572.347174543713</v>
      </c>
      <c r="Z72" s="5">
        <f>Y72*(1+$D$20)</f>
        <v>75779.517589780022</v>
      </c>
      <c r="AA72" s="5">
        <f>Z72*(1+$D$20)</f>
        <v>78052.903117473426</v>
      </c>
      <c r="AB72" s="5">
        <f>AA72*(1+$D$20)</f>
        <v>80394.490210997625</v>
      </c>
      <c r="AC72" s="5">
        <f>AB72*(1+$D$20)</f>
        <v>82806.324917327554</v>
      </c>
      <c r="AD72" s="5">
        <f>AC72*(1+$D$20)</f>
        <v>85290.514664847389</v>
      </c>
      <c r="AE72" s="5">
        <f>AD72*(1+$D$20)</f>
        <v>87849.230104792819</v>
      </c>
      <c r="AF72" s="5">
        <f>AE72*(1+$D$20)</f>
        <v>90484.707007936609</v>
      </c>
      <c r="AG72" s="5"/>
      <c r="AH72" s="5"/>
      <c r="AI72" s="3"/>
      <c r="AJ72" s="3"/>
      <c r="AK72" s="3"/>
      <c r="AL72" s="3"/>
      <c r="AM72" s="3"/>
      <c r="AN72" s="3"/>
      <c r="AO72" s="3"/>
      <c r="AP72" s="3"/>
      <c r="AQ72" s="3"/>
      <c r="AR72" s="3"/>
      <c r="AS72" s="3"/>
      <c r="AT72" s="3"/>
      <c r="AU72" s="3"/>
      <c r="AV72" s="3"/>
      <c r="AW72" s="1"/>
      <c r="AX72" s="1"/>
      <c r="AY72" s="1"/>
      <c r="AZ72" s="15"/>
      <c r="BA72" s="15"/>
      <c r="BB72" s="15"/>
      <c r="BC72" s="15"/>
      <c r="BD72" s="15"/>
      <c r="BE72" s="15"/>
      <c r="BF72" s="15"/>
      <c r="BG72" s="15"/>
      <c r="BH72" s="15"/>
    </row>
    <row r="73" spans="2:60" ht="17.25">
      <c r="B73" s="1"/>
      <c r="C73" s="3"/>
      <c r="D73" s="3"/>
      <c r="E73" s="3"/>
      <c r="F73" s="9" t="s">
        <v>2</v>
      </c>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5"/>
      <c r="AH73" s="5"/>
      <c r="AI73" s="3"/>
      <c r="AJ73" s="3"/>
      <c r="AK73" s="3"/>
      <c r="AL73" s="3"/>
      <c r="AM73" s="3"/>
      <c r="AN73" s="3"/>
      <c r="AO73" s="3"/>
      <c r="AP73" s="3"/>
      <c r="AQ73" s="3"/>
      <c r="AR73" s="3"/>
      <c r="AS73" s="3"/>
      <c r="AT73" s="3"/>
      <c r="AU73" s="3"/>
      <c r="AV73" s="3"/>
      <c r="AW73" s="1"/>
      <c r="AX73" s="1"/>
      <c r="AY73" s="1"/>
      <c r="AZ73" s="15"/>
      <c r="BA73" s="15"/>
      <c r="BB73" s="15"/>
      <c r="BC73" s="15"/>
      <c r="BD73" s="15"/>
      <c r="BE73" s="15"/>
      <c r="BF73" s="15"/>
      <c r="BG73" s="15"/>
      <c r="BH73" s="15"/>
    </row>
    <row r="74" spans="2:60" ht="17.25">
      <c r="B74" s="1"/>
      <c r="C74" s="1"/>
      <c r="D74" s="3"/>
      <c r="E74" s="3"/>
      <c r="F74" s="9" t="s">
        <v>2</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t="s">
        <v>72</v>
      </c>
      <c r="AH74" s="5" t="s">
        <v>72</v>
      </c>
      <c r="AI74" s="3"/>
      <c r="AJ74" s="3"/>
      <c r="AK74" s="3"/>
      <c r="AL74" s="3"/>
      <c r="AM74" s="3"/>
      <c r="AN74" s="3"/>
      <c r="AO74" s="3"/>
      <c r="AP74" s="3"/>
      <c r="AQ74" s="3"/>
      <c r="AR74" s="3"/>
      <c r="AS74" s="3"/>
      <c r="AT74" s="3"/>
      <c r="AU74" s="3"/>
      <c r="AV74" s="3"/>
      <c r="AW74" s="1"/>
      <c r="AX74" s="1"/>
      <c r="AY74" s="1"/>
      <c r="AZ74" s="15"/>
      <c r="BA74" s="15"/>
      <c r="BB74" s="15"/>
      <c r="BC74" s="15"/>
      <c r="BD74" s="15"/>
      <c r="BE74" s="15"/>
      <c r="BF74" s="15"/>
      <c r="BG74" s="15"/>
      <c r="BH74" s="15"/>
    </row>
    <row r="75" spans="2:60" ht="17.25">
      <c r="B75" s="1"/>
      <c r="C75" s="3" t="s">
        <v>73</v>
      </c>
      <c r="D75" s="3"/>
      <c r="E75" s="3"/>
      <c r="F75" s="9" t="s">
        <v>2</v>
      </c>
      <c r="G75" s="5">
        <f>G70-G72</f>
        <v>131198.4878</v>
      </c>
      <c r="H75" s="5">
        <f>H70-H72</f>
        <v>136521.46731199996</v>
      </c>
      <c r="I75" s="5">
        <f>I70-I72</f>
        <v>142059.61720447996</v>
      </c>
      <c r="J75" s="5">
        <f>J70-J72</f>
        <v>147821.6118286592</v>
      </c>
      <c r="K75" s="5">
        <f>K70-K72</f>
        <v>153816.47453588556</v>
      </c>
      <c r="L75" s="5">
        <f>L70-L72</f>
        <v>160053.59169842338</v>
      </c>
      <c r="M75" s="5">
        <f>M70-M72</f>
        <v>166542.72729289581</v>
      </c>
      <c r="N75" s="5">
        <f>N70-N72</f>
        <v>173294.03806894319</v>
      </c>
      <c r="O75" s="5">
        <f>O70-O72</f>
        <v>180318.08932656239</v>
      </c>
      <c r="P75" s="5">
        <f>P70-P72</f>
        <v>187625.87132653221</v>
      </c>
      <c r="Q75" s="5">
        <f>Q70-Q72</f>
        <v>195228.81635930802</v>
      </c>
      <c r="R75" s="5">
        <f>R70-R72</f>
        <v>203138.81649878639</v>
      </c>
      <c r="S75" s="5">
        <f>S70-S72</f>
        <v>211368.24206839697</v>
      </c>
      <c r="T75" s="5">
        <f>T70-T72</f>
        <v>219929.96084808183</v>
      </c>
      <c r="U75" s="5">
        <f>U70-U72</f>
        <v>228837.35805186245</v>
      </c>
      <c r="V75" s="5">
        <f>V70-V72</f>
        <v>238104.35710689012</v>
      </c>
      <c r="W75" s="5">
        <f>W70-W72</f>
        <v>247745.44126610749</v>
      </c>
      <c r="X75" s="5">
        <f>X70-X72</f>
        <v>257775.6760879418</v>
      </c>
      <c r="Y75" s="5">
        <f>Y70-Y72</f>
        <v>268210.73281778506</v>
      </c>
      <c r="Z75" s="5">
        <f>Z70-Z72</f>
        <v>279066.91270741198</v>
      </c>
      <c r="AA75" s="5">
        <f>AA70-AA72</f>
        <v>290361.17230993131</v>
      </c>
      <c r="AB75" s="5">
        <f>AB70-AB72</f>
        <v>302111.14978937816</v>
      </c>
      <c r="AC75" s="5">
        <f>AC70-AC72</f>
        <v>314335.19228561438</v>
      </c>
      <c r="AD75" s="5">
        <f>AD70-AD72</f>
        <v>327052.38437683985</v>
      </c>
      <c r="AE75" s="5">
        <f>AE70-AE72</f>
        <v>340282.57768370834</v>
      </c>
      <c r="AF75" s="5">
        <f>AF70-AF72</f>
        <v>354046.42166080547</v>
      </c>
      <c r="AG75" s="5" t="s">
        <v>2</v>
      </c>
      <c r="AH75" s="5" t="s">
        <v>2</v>
      </c>
      <c r="AI75" s="3"/>
      <c r="AJ75" s="3"/>
      <c r="AK75" s="3"/>
      <c r="AL75" s="3"/>
      <c r="AM75" s="3"/>
      <c r="AN75" s="3"/>
      <c r="AO75" s="3"/>
      <c r="AP75" s="3"/>
      <c r="AQ75" s="3"/>
      <c r="AR75" s="3"/>
      <c r="AS75" s="3"/>
      <c r="AT75" s="3"/>
      <c r="AU75" s="3"/>
      <c r="AV75" s="3"/>
      <c r="AW75" s="1"/>
      <c r="AX75" s="1"/>
      <c r="AY75" s="1"/>
      <c r="AZ75" s="15"/>
      <c r="BA75" s="15"/>
      <c r="BB75" s="15"/>
      <c r="BC75" s="15"/>
      <c r="BD75" s="15"/>
      <c r="BE75" s="15"/>
      <c r="BF75" s="15"/>
      <c r="BG75" s="15"/>
      <c r="BH75" s="15"/>
    </row>
    <row r="76" spans="2:60" ht="17.25">
      <c r="B76" s="1"/>
      <c r="C76" s="3"/>
      <c r="D76" s="3"/>
      <c r="E76" s="3"/>
      <c r="F76" s="3"/>
      <c r="G76" s="5"/>
      <c r="H76" s="5"/>
      <c r="I76" s="5"/>
      <c r="J76" s="5"/>
      <c r="K76" s="5"/>
      <c r="L76" s="5"/>
      <c r="M76" s="5"/>
      <c r="N76" s="5"/>
      <c r="O76" s="5"/>
      <c r="P76" s="5"/>
      <c r="Q76" s="5"/>
      <c r="R76" s="5"/>
      <c r="S76" s="5"/>
      <c r="T76" s="5"/>
      <c r="U76" s="5"/>
      <c r="V76" s="5"/>
      <c r="W76" s="5"/>
      <c r="X76" s="5"/>
      <c r="Y76" s="5"/>
      <c r="Z76" s="5"/>
      <c r="AA76" s="5"/>
      <c r="AB76" s="5"/>
      <c r="AC76" s="5"/>
      <c r="AD76" s="5"/>
      <c r="AE76" s="5"/>
      <c r="AF76" s="5"/>
      <c r="AG76" s="5" t="s">
        <v>2</v>
      </c>
      <c r="AH76" s="5" t="s">
        <v>2</v>
      </c>
      <c r="AI76" s="3"/>
      <c r="AJ76" s="3"/>
      <c r="AK76" s="3"/>
      <c r="AL76" s="3"/>
      <c r="AM76" s="3"/>
      <c r="AN76" s="3"/>
      <c r="AO76" s="3"/>
      <c r="AP76" s="3"/>
      <c r="AQ76" s="3"/>
      <c r="AR76" s="3"/>
      <c r="AS76" s="3"/>
      <c r="AT76" s="3"/>
      <c r="AU76" s="3"/>
      <c r="AV76" s="3"/>
      <c r="AW76" s="1"/>
      <c r="AX76" s="1"/>
      <c r="AY76" s="1"/>
      <c r="AZ76" s="15"/>
      <c r="BA76" s="15"/>
      <c r="BB76" s="15"/>
      <c r="BC76" s="15"/>
      <c r="BD76" s="15"/>
      <c r="BE76" s="15"/>
      <c r="BF76" s="15"/>
      <c r="BG76" s="15"/>
      <c r="BH76" s="15"/>
    </row>
    <row r="77" spans="2:60" ht="17.25">
      <c r="B77" s="1"/>
      <c r="C77" s="3" t="s">
        <v>74</v>
      </c>
      <c r="D77" s="3"/>
      <c r="E77" s="3"/>
      <c r="F77" s="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3"/>
      <c r="AJ77" s="3"/>
      <c r="AK77" s="3"/>
      <c r="AL77" s="3"/>
      <c r="AM77" s="3"/>
      <c r="AN77" s="3"/>
      <c r="AO77" s="3"/>
      <c r="AP77" s="3"/>
      <c r="AQ77" s="3"/>
      <c r="AR77" s="3"/>
      <c r="AS77" s="3"/>
      <c r="AT77" s="3"/>
      <c r="AU77" s="3"/>
      <c r="AV77" s="3"/>
      <c r="AW77" s="1"/>
      <c r="AX77" s="1"/>
      <c r="AY77" s="1"/>
      <c r="AZ77" s="15"/>
      <c r="BA77" s="15"/>
      <c r="BB77" s="15"/>
      <c r="BC77" s="15"/>
      <c r="BD77" s="15"/>
      <c r="BE77" s="15"/>
      <c r="BF77" s="15"/>
      <c r="BG77" s="15"/>
      <c r="BH77" s="15"/>
    </row>
    <row r="78" spans="2:60" ht="17.25">
      <c r="B78" s="1"/>
      <c r="C78" s="3" t="s">
        <v>75</v>
      </c>
      <c r="D78" s="3"/>
      <c r="E78" s="3"/>
      <c r="F78" s="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3"/>
      <c r="AJ78" s="3"/>
      <c r="AK78" s="3"/>
      <c r="AL78" s="3"/>
      <c r="AM78" s="3"/>
      <c r="AN78" s="3"/>
      <c r="AO78" s="3"/>
      <c r="AP78" s="3"/>
      <c r="AQ78" s="3"/>
      <c r="AR78" s="3"/>
      <c r="AS78" s="3"/>
      <c r="AT78" s="3"/>
      <c r="AU78" s="3"/>
      <c r="AV78" s="3"/>
      <c r="AW78" s="1"/>
      <c r="AX78" s="1"/>
      <c r="AY78" s="1"/>
      <c r="AZ78" s="15"/>
      <c r="BA78" s="15"/>
      <c r="BB78" s="15"/>
      <c r="BC78" s="15"/>
      <c r="BD78" s="15"/>
      <c r="BE78" s="15"/>
      <c r="BF78" s="15"/>
      <c r="BG78" s="15"/>
      <c r="BH78" s="15"/>
    </row>
    <row r="79" spans="2:60" ht="17.25">
      <c r="B79" s="1"/>
      <c r="C79" s="3" t="s">
        <v>30</v>
      </c>
      <c r="D79" s="7">
        <f>I23</f>
        <v>1</v>
      </c>
      <c r="E79" s="3"/>
      <c r="F79" s="3"/>
      <c r="G79" s="5">
        <f>($E$38*($D$79))</f>
        <v>9150</v>
      </c>
      <c r="H79" s="5">
        <f>(($E$38*($D$79))*(1+D20))</f>
        <v>9424.5</v>
      </c>
      <c r="I79" s="5">
        <f>H79*(1+D20)</f>
        <v>9707.2350000000006</v>
      </c>
      <c r="J79" s="5">
        <f>I79*(1+E20)</f>
        <v>9707.2350000000006</v>
      </c>
      <c r="K79" s="5">
        <f>J79*(1+F17)</f>
        <v>9707.2350000000006</v>
      </c>
      <c r="L79" s="5">
        <f>K79*(1+I17)</f>
        <v>9707.2350000000006</v>
      </c>
      <c r="M79" s="5">
        <f>L79*(1+J17)</f>
        <v>9707.2350000000006</v>
      </c>
      <c r="N79" s="5">
        <f>M79*(1+K17)</f>
        <v>9707.2350000000006</v>
      </c>
      <c r="O79" s="5">
        <f>N79*(1+L17)</f>
        <v>9707.2350000000006</v>
      </c>
      <c r="P79" s="5">
        <f>O79*(1+M20)</f>
        <v>9707.2350000000006</v>
      </c>
      <c r="Q79" s="5">
        <f>P79*(1+N20)</f>
        <v>9707.2350000000006</v>
      </c>
      <c r="R79" s="5">
        <f>Q79*(1+O20)</f>
        <v>9707.2350000000006</v>
      </c>
      <c r="S79" s="5">
        <f>R79*(1+P20)</f>
        <v>9707.2350000000006</v>
      </c>
      <c r="T79" s="5">
        <f>S79*(1+Q20)</f>
        <v>9707.2350000000006</v>
      </c>
      <c r="U79" s="5">
        <f>T79*(1+R20)</f>
        <v>9707.2350000000006</v>
      </c>
      <c r="V79" s="5">
        <f>U79*(1+S20)</f>
        <v>9707.2350000000006</v>
      </c>
      <c r="W79" s="5">
        <f>V79*(1+T20)</f>
        <v>9707.2350000000006</v>
      </c>
      <c r="X79" s="5">
        <f>W79*(1+U20)</f>
        <v>9707.2350000000006</v>
      </c>
      <c r="Y79" s="5">
        <f>X79*(1+V20)</f>
        <v>9707.2350000000006</v>
      </c>
      <c r="Z79" s="5">
        <f>Y79*(1+W20)</f>
        <v>9707.2350000000006</v>
      </c>
      <c r="AA79" s="5">
        <f>Z79*(1+X20)</f>
        <v>9707.2350000000006</v>
      </c>
      <c r="AB79" s="5">
        <f>AA79*(1+Y20)</f>
        <v>9707.2350000000006</v>
      </c>
      <c r="AC79" s="5">
        <f>AB79*(1+Z20)</f>
        <v>9707.2350000000006</v>
      </c>
      <c r="AD79" s="5">
        <f>AC79*(1+AA20)</f>
        <v>9707.2350000000006</v>
      </c>
      <c r="AE79" s="5">
        <f>AD79*(1+AB20)</f>
        <v>9707.2350000000006</v>
      </c>
      <c r="AF79" s="5">
        <f>AE79*(1+AC20)</f>
        <v>9707.2350000000006</v>
      </c>
      <c r="AG79" s="5" t="s">
        <v>2</v>
      </c>
      <c r="AH79" s="5" t="s">
        <v>2</v>
      </c>
      <c r="AI79" s="3"/>
      <c r="AJ79" s="3"/>
      <c r="AK79" s="3"/>
      <c r="AL79" s="3"/>
      <c r="AM79" s="3"/>
      <c r="AN79" s="3"/>
      <c r="AO79" s="3"/>
      <c r="AP79" s="3"/>
      <c r="AQ79" s="3"/>
      <c r="AR79" s="3"/>
      <c r="AS79" s="3"/>
      <c r="AT79" s="3"/>
      <c r="AU79" s="3"/>
      <c r="AV79" s="3"/>
      <c r="AW79" s="1"/>
      <c r="AX79" s="1"/>
      <c r="AY79" s="1"/>
      <c r="AZ79" s="15"/>
      <c r="BA79" s="15"/>
      <c r="BB79" s="15"/>
      <c r="BC79" s="15"/>
      <c r="BD79" s="15"/>
      <c r="BE79" s="15"/>
      <c r="BF79" s="15"/>
      <c r="BG79" s="15"/>
      <c r="BH79" s="15"/>
    </row>
    <row r="80" spans="2:60" ht="17.25">
      <c r="B80" s="1"/>
      <c r="C80" s="3" t="s">
        <v>34</v>
      </c>
      <c r="D80" s="7">
        <f>I24</f>
        <v>0.25</v>
      </c>
      <c r="E80" s="3"/>
      <c r="F80" s="3"/>
      <c r="G80" s="5">
        <f>$E$38*$D$80</f>
        <v>2287.5</v>
      </c>
      <c r="H80" s="5">
        <f>$E$38*$D$80</f>
        <v>2287.5</v>
      </c>
      <c r="I80" s="5">
        <f>$E$38*$D$80</f>
        <v>2287.5</v>
      </c>
      <c r="J80" s="5">
        <f>$E$38*$D$80</f>
        <v>2287.5</v>
      </c>
      <c r="K80" s="5">
        <f>$E$38*$D$80</f>
        <v>2287.5</v>
      </c>
      <c r="L80" s="5">
        <f>$E$38*$D$80</f>
        <v>2287.5</v>
      </c>
      <c r="M80" s="5">
        <f>$E$38*$D$80</f>
        <v>2287.5</v>
      </c>
      <c r="N80" s="5">
        <f>$E$38*$D$80</f>
        <v>2287.5</v>
      </c>
      <c r="O80" s="5">
        <f>$E$38*$D$80</f>
        <v>2287.5</v>
      </c>
      <c r="P80" s="5">
        <f>$E$38*$D$80</f>
        <v>2287.5</v>
      </c>
      <c r="Q80" s="5">
        <f>$E$38*$D$80</f>
        <v>2287.5</v>
      </c>
      <c r="R80" s="5">
        <f>$E$38*$D$80</f>
        <v>2287.5</v>
      </c>
      <c r="S80" s="5">
        <f>$E$38*$D$80</f>
        <v>2287.5</v>
      </c>
      <c r="T80" s="5">
        <f>$E$38*$D$80</f>
        <v>2287.5</v>
      </c>
      <c r="U80" s="5">
        <f>$E$38*$D$80</f>
        <v>2287.5</v>
      </c>
      <c r="V80" s="5">
        <f>$E$38*$D$80</f>
        <v>2287.5</v>
      </c>
      <c r="W80" s="5">
        <f>$E$38*$D$80</f>
        <v>2287.5</v>
      </c>
      <c r="X80" s="5">
        <f>$E$38*$D$80</f>
        <v>2287.5</v>
      </c>
      <c r="Y80" s="5">
        <f>$E$38*$D$80</f>
        <v>2287.5</v>
      </c>
      <c r="Z80" s="5">
        <f>$E$38*$D$80</f>
        <v>2287.5</v>
      </c>
      <c r="AA80" s="5">
        <f>$E$38*$D$80</f>
        <v>2287.5</v>
      </c>
      <c r="AB80" s="5">
        <f>$E$38*$D$80</f>
        <v>2287.5</v>
      </c>
      <c r="AC80" s="5">
        <f>$E$38*$D$80</f>
        <v>2287.5</v>
      </c>
      <c r="AD80" s="5">
        <f>$E$38*$D$80</f>
        <v>2287.5</v>
      </c>
      <c r="AE80" s="5">
        <f>$E$38*$D$80</f>
        <v>2287.5</v>
      </c>
      <c r="AF80" s="5">
        <f>$E$38*$D$80</f>
        <v>2287.5</v>
      </c>
      <c r="AG80" s="5" t="s">
        <v>2</v>
      </c>
      <c r="AH80" s="5" t="s">
        <v>2</v>
      </c>
      <c r="AI80" s="3"/>
      <c r="AJ80" s="3"/>
      <c r="AK80" s="3"/>
      <c r="AL80" s="3"/>
      <c r="AM80" s="3"/>
      <c r="AN80" s="3"/>
      <c r="AO80" s="3"/>
      <c r="AP80" s="3"/>
      <c r="AQ80" s="3"/>
      <c r="AR80" s="3"/>
      <c r="AS80" s="3"/>
      <c r="AT80" s="3"/>
      <c r="AU80" s="3"/>
      <c r="AV80" s="3"/>
      <c r="AW80" s="1"/>
      <c r="AX80" s="1"/>
      <c r="AY80" s="1"/>
      <c r="AZ80" s="15"/>
      <c r="BA80" s="15"/>
      <c r="BB80" s="15"/>
      <c r="BC80" s="15"/>
      <c r="BD80" s="15"/>
      <c r="BE80" s="15"/>
      <c r="BF80" s="15"/>
      <c r="BG80" s="15"/>
      <c r="BH80" s="15"/>
    </row>
    <row r="81" spans="2:60" ht="17.25">
      <c r="B81" s="1"/>
      <c r="C81" s="3"/>
      <c r="D81" s="3"/>
      <c r="E81" s="3"/>
      <c r="F81" s="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3"/>
      <c r="AJ81" s="3"/>
      <c r="AK81" s="3"/>
      <c r="AL81" s="3"/>
      <c r="AM81" s="3"/>
      <c r="AN81" s="3"/>
      <c r="AO81" s="3"/>
      <c r="AP81" s="3"/>
      <c r="AQ81" s="3"/>
      <c r="AR81" s="3"/>
      <c r="AS81" s="3"/>
      <c r="AT81" s="3"/>
      <c r="AU81" s="3"/>
      <c r="AV81" s="3"/>
      <c r="AW81" s="1"/>
      <c r="AX81" s="1"/>
      <c r="AY81" s="1"/>
      <c r="AZ81" s="15"/>
      <c r="BA81" s="15"/>
      <c r="BB81" s="15"/>
      <c r="BC81" s="15"/>
      <c r="BD81" s="15"/>
      <c r="BE81" s="15"/>
      <c r="BF81" s="15"/>
      <c r="BG81" s="15"/>
      <c r="BH81" s="15"/>
    </row>
    <row r="82" spans="2:60" ht="17.25">
      <c r="B82" s="1"/>
      <c r="C82" s="3" t="s">
        <v>76</v>
      </c>
      <c r="D82" s="3"/>
      <c r="E82" s="3"/>
      <c r="F82" s="3"/>
      <c r="G82" s="5">
        <f t="shared" ref="G82:AF82" si="9">SUM(G79:G80)</f>
        <v>11437.5</v>
      </c>
      <c r="H82" s="5">
        <f t="shared" si="9"/>
        <v>11712</v>
      </c>
      <c r="I82" s="5">
        <f t="shared" si="9"/>
        <v>11994.735000000001</v>
      </c>
      <c r="J82" s="5">
        <f t="shared" si="9"/>
        <v>11994.735000000001</v>
      </c>
      <c r="K82" s="5">
        <f t="shared" si="9"/>
        <v>11994.735000000001</v>
      </c>
      <c r="L82" s="5">
        <f t="shared" si="9"/>
        <v>11994.735000000001</v>
      </c>
      <c r="M82" s="5">
        <f t="shared" si="9"/>
        <v>11994.735000000001</v>
      </c>
      <c r="N82" s="5">
        <f t="shared" si="9"/>
        <v>11994.735000000001</v>
      </c>
      <c r="O82" s="5">
        <f t="shared" si="9"/>
        <v>11994.735000000001</v>
      </c>
      <c r="P82" s="5">
        <f t="shared" si="9"/>
        <v>11994.735000000001</v>
      </c>
      <c r="Q82" s="5">
        <f t="shared" si="9"/>
        <v>11994.735000000001</v>
      </c>
      <c r="R82" s="5">
        <f t="shared" si="9"/>
        <v>11994.735000000001</v>
      </c>
      <c r="S82" s="5">
        <f t="shared" si="9"/>
        <v>11994.735000000001</v>
      </c>
      <c r="T82" s="5">
        <f t="shared" si="9"/>
        <v>11994.735000000001</v>
      </c>
      <c r="U82" s="5">
        <f t="shared" si="9"/>
        <v>11994.735000000001</v>
      </c>
      <c r="V82" s="5">
        <f t="shared" si="9"/>
        <v>11994.735000000001</v>
      </c>
      <c r="W82" s="5">
        <f t="shared" si="9"/>
        <v>11994.735000000001</v>
      </c>
      <c r="X82" s="5">
        <f t="shared" si="9"/>
        <v>11994.735000000001</v>
      </c>
      <c r="Y82" s="5">
        <f t="shared" si="9"/>
        <v>11994.735000000001</v>
      </c>
      <c r="Z82" s="5">
        <f t="shared" si="9"/>
        <v>11994.735000000001</v>
      </c>
      <c r="AA82" s="5">
        <f t="shared" si="9"/>
        <v>11994.735000000001</v>
      </c>
      <c r="AB82" s="5">
        <f t="shared" si="9"/>
        <v>11994.735000000001</v>
      </c>
      <c r="AC82" s="5">
        <f t="shared" si="9"/>
        <v>11994.735000000001</v>
      </c>
      <c r="AD82" s="5">
        <f t="shared" si="9"/>
        <v>11994.735000000001</v>
      </c>
      <c r="AE82" s="5">
        <f t="shared" si="9"/>
        <v>11994.735000000001</v>
      </c>
      <c r="AF82" s="5">
        <f t="shared" si="9"/>
        <v>11994.735000000001</v>
      </c>
      <c r="AG82" s="5" t="s">
        <v>2</v>
      </c>
      <c r="AH82" s="5" t="s">
        <v>2</v>
      </c>
      <c r="AI82" s="3"/>
      <c r="AJ82" s="3"/>
      <c r="AK82" s="3"/>
      <c r="AL82" s="3"/>
      <c r="AM82" s="3"/>
      <c r="AN82" s="3"/>
      <c r="AO82" s="3"/>
      <c r="AP82" s="3"/>
      <c r="AQ82" s="3"/>
      <c r="AR82" s="3"/>
      <c r="AS82" s="3"/>
      <c r="AT82" s="3"/>
      <c r="AU82" s="3"/>
      <c r="AV82" s="3"/>
      <c r="AW82" s="1"/>
      <c r="AX82" s="1"/>
      <c r="AY82" s="1"/>
      <c r="AZ82" s="15"/>
      <c r="BA82" s="15"/>
      <c r="BB82" s="15"/>
      <c r="BC82" s="15"/>
      <c r="BD82" s="15"/>
      <c r="BE82" s="15"/>
      <c r="BF82" s="15"/>
      <c r="BG82" s="15"/>
      <c r="BH82" s="15"/>
    </row>
    <row r="83" spans="2:60" ht="17.25">
      <c r="B83" s="1"/>
      <c r="C83" s="3"/>
      <c r="D83" s="3"/>
      <c r="E83" s="3"/>
      <c r="F83" s="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3"/>
      <c r="AJ83" s="3"/>
      <c r="AK83" s="3"/>
      <c r="AL83" s="3"/>
      <c r="AM83" s="3"/>
      <c r="AN83" s="3"/>
      <c r="AO83" s="3"/>
      <c r="AP83" s="3"/>
      <c r="AQ83" s="3"/>
      <c r="AR83" s="3"/>
      <c r="AS83" s="3"/>
      <c r="AT83" s="3"/>
      <c r="AU83" s="3"/>
      <c r="AV83" s="3"/>
      <c r="AW83" s="1"/>
      <c r="AX83" s="1"/>
      <c r="AY83" s="1"/>
      <c r="AZ83" s="15"/>
      <c r="BA83" s="15"/>
      <c r="BB83" s="15"/>
      <c r="BC83" s="15"/>
      <c r="BD83" s="15"/>
      <c r="BE83" s="15"/>
      <c r="BF83" s="15"/>
      <c r="BG83" s="15"/>
      <c r="BH83" s="15"/>
    </row>
    <row r="84" spans="2:60" ht="17.25">
      <c r="B84" s="1"/>
      <c r="C84" s="3" t="s">
        <v>77</v>
      </c>
      <c r="D84" s="3"/>
      <c r="E84" s="3"/>
      <c r="F84" s="3"/>
      <c r="G84" s="5">
        <f t="shared" ref="G84:AF84" si="10">G75-G82</f>
        <v>119760.9878</v>
      </c>
      <c r="H84" s="5">
        <f t="shared" si="10"/>
        <v>124809.46731199996</v>
      </c>
      <c r="I84" s="5">
        <f t="shared" si="10"/>
        <v>130064.88220447996</v>
      </c>
      <c r="J84" s="5">
        <f t="shared" si="10"/>
        <v>135826.87682865921</v>
      </c>
      <c r="K84" s="5">
        <f t="shared" si="10"/>
        <v>141821.73953588557</v>
      </c>
      <c r="L84" s="5">
        <f t="shared" si="10"/>
        <v>148058.85669842339</v>
      </c>
      <c r="M84" s="5">
        <f t="shared" si="10"/>
        <v>154547.9922928958</v>
      </c>
      <c r="N84" s="5">
        <f t="shared" si="10"/>
        <v>161299.30306894321</v>
      </c>
      <c r="O84" s="5">
        <f t="shared" si="10"/>
        <v>168323.35432656237</v>
      </c>
      <c r="P84" s="5">
        <f t="shared" si="10"/>
        <v>175631.13632653223</v>
      </c>
      <c r="Q84" s="5">
        <f t="shared" si="10"/>
        <v>183234.08135930804</v>
      </c>
      <c r="R84" s="5">
        <f t="shared" si="10"/>
        <v>191144.0814987864</v>
      </c>
      <c r="S84" s="5">
        <f t="shared" si="10"/>
        <v>199373.50706839695</v>
      </c>
      <c r="T84" s="5">
        <f t="shared" si="10"/>
        <v>207935.22584808181</v>
      </c>
      <c r="U84" s="5">
        <f t="shared" si="10"/>
        <v>216842.62305186247</v>
      </c>
      <c r="V84" s="5">
        <f t="shared" si="10"/>
        <v>226109.62210689014</v>
      </c>
      <c r="W84" s="5">
        <f t="shared" si="10"/>
        <v>235750.7062661075</v>
      </c>
      <c r="X84" s="5">
        <f t="shared" si="10"/>
        <v>245780.94108794181</v>
      </c>
      <c r="Y84" s="5">
        <f t="shared" si="10"/>
        <v>256215.99781778507</v>
      </c>
      <c r="Z84" s="5">
        <f t="shared" si="10"/>
        <v>267072.17770741199</v>
      </c>
      <c r="AA84" s="5">
        <f t="shared" si="10"/>
        <v>278366.43730993132</v>
      </c>
      <c r="AB84" s="5">
        <f t="shared" si="10"/>
        <v>290116.41478937818</v>
      </c>
      <c r="AC84" s="5">
        <f t="shared" si="10"/>
        <v>302340.45728561439</v>
      </c>
      <c r="AD84" s="5">
        <f t="shared" si="10"/>
        <v>315057.64937683986</v>
      </c>
      <c r="AE84" s="5">
        <f t="shared" si="10"/>
        <v>328287.84268370835</v>
      </c>
      <c r="AF84" s="5">
        <f t="shared" si="10"/>
        <v>342051.68666080548</v>
      </c>
      <c r="AG84" s="5" t="s">
        <v>2</v>
      </c>
      <c r="AH84" s="5" t="s">
        <v>2</v>
      </c>
      <c r="AI84" s="3"/>
      <c r="AJ84" s="3"/>
      <c r="AK84" s="3"/>
      <c r="AL84" s="3"/>
      <c r="AM84" s="3"/>
      <c r="AN84" s="3"/>
      <c r="AO84" s="3"/>
      <c r="AP84" s="3"/>
      <c r="AQ84" s="3"/>
      <c r="AR84" s="3"/>
      <c r="AS84" s="3"/>
      <c r="AT84" s="3"/>
      <c r="AU84" s="3"/>
      <c r="AV84" s="3"/>
      <c r="AW84" s="1"/>
      <c r="AX84" s="1"/>
      <c r="AY84" s="1"/>
      <c r="AZ84" s="15"/>
      <c r="BA84" s="15"/>
      <c r="BB84" s="15"/>
      <c r="BC84" s="15"/>
      <c r="BD84" s="15"/>
      <c r="BE84" s="15"/>
      <c r="BF84" s="15"/>
      <c r="BG84" s="15"/>
      <c r="BH84" s="15"/>
    </row>
    <row r="85" spans="2:60" ht="17.25">
      <c r="B85" s="1"/>
      <c r="C85" s="3"/>
      <c r="D85" s="3"/>
      <c r="E85" s="3"/>
      <c r="F85" s="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3"/>
      <c r="AJ85" s="3"/>
      <c r="AK85" s="3"/>
      <c r="AL85" s="3"/>
      <c r="AM85" s="3"/>
      <c r="AN85" s="3"/>
      <c r="AO85" s="3"/>
      <c r="AP85" s="3"/>
      <c r="AQ85" s="3"/>
      <c r="AR85" s="3"/>
      <c r="AS85" s="3"/>
      <c r="AT85" s="3"/>
      <c r="AU85" s="3"/>
      <c r="AV85" s="3"/>
      <c r="AW85" s="1"/>
      <c r="AX85" s="1"/>
      <c r="AY85" s="1"/>
      <c r="AZ85" s="15"/>
      <c r="BA85" s="15"/>
      <c r="BB85" s="15"/>
      <c r="BC85" s="15"/>
      <c r="BD85" s="15"/>
      <c r="BE85" s="15"/>
      <c r="BF85" s="15"/>
      <c r="BG85" s="15"/>
      <c r="BH85" s="15"/>
    </row>
    <row r="86" spans="2:60" ht="17.25">
      <c r="B86" s="1"/>
      <c r="C86" s="3"/>
      <c r="D86" s="3"/>
      <c r="E86" s="3"/>
      <c r="F86" s="11" t="s">
        <v>78</v>
      </c>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3"/>
      <c r="AJ86" s="3"/>
      <c r="AK86" s="3"/>
      <c r="AL86" s="3"/>
      <c r="AM86" s="3"/>
      <c r="AN86" s="3"/>
      <c r="AO86" s="3"/>
      <c r="AP86" s="3"/>
      <c r="AQ86" s="3"/>
      <c r="AR86" s="3"/>
      <c r="AS86" s="3"/>
      <c r="AT86" s="3"/>
      <c r="AU86" s="3"/>
      <c r="AV86" s="3"/>
      <c r="AW86" s="1"/>
      <c r="AX86" s="1"/>
      <c r="AY86" s="1"/>
      <c r="AZ86" s="15"/>
      <c r="BA86" s="15"/>
      <c r="BB86" s="15"/>
      <c r="BC86" s="15"/>
      <c r="BD86" s="15"/>
      <c r="BE86" s="15"/>
      <c r="BF86" s="15"/>
      <c r="BG86" s="15"/>
      <c r="BH86" s="15"/>
    </row>
    <row r="87" spans="2:60" ht="17.25">
      <c r="B87" s="1"/>
      <c r="C87" s="3"/>
      <c r="D87" s="11" t="s">
        <v>79</v>
      </c>
      <c r="E87" s="11" t="s">
        <v>80</v>
      </c>
      <c r="F87" s="11" t="s">
        <v>81</v>
      </c>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3"/>
      <c r="AJ87" s="3"/>
      <c r="AK87" s="3"/>
      <c r="AL87" s="3"/>
      <c r="AM87" s="3"/>
      <c r="AN87" s="3"/>
      <c r="AO87" s="3"/>
      <c r="AP87" s="3"/>
      <c r="AQ87" s="3"/>
      <c r="AR87" s="3"/>
      <c r="AS87" s="3"/>
      <c r="AT87" s="3"/>
      <c r="AU87" s="3"/>
      <c r="AV87" s="3"/>
      <c r="AW87" s="1"/>
      <c r="AX87" s="1"/>
      <c r="AY87" s="1"/>
      <c r="AZ87" s="15"/>
      <c r="BA87" s="15"/>
      <c r="BB87" s="15"/>
      <c r="BC87" s="15"/>
      <c r="BD87" s="15"/>
      <c r="BE87" s="15"/>
      <c r="BF87" s="15"/>
      <c r="BG87" s="15"/>
      <c r="BH87" s="15"/>
    </row>
    <row r="88" spans="2:60" ht="17.25">
      <c r="B88" s="1"/>
      <c r="C88" s="3"/>
      <c r="D88" s="3"/>
      <c r="E88" s="3"/>
      <c r="F88" s="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3"/>
      <c r="AJ88" s="3"/>
      <c r="AK88" s="3"/>
      <c r="AL88" s="3"/>
      <c r="AM88" s="3"/>
      <c r="AN88" s="3"/>
      <c r="AO88" s="3"/>
      <c r="AP88" s="3"/>
      <c r="AQ88" s="3"/>
      <c r="AR88" s="3"/>
      <c r="AS88" s="3"/>
      <c r="AT88" s="3"/>
      <c r="AU88" s="3"/>
      <c r="AV88" s="3"/>
      <c r="AW88" s="1"/>
      <c r="AX88" s="1"/>
      <c r="AY88" s="1"/>
      <c r="AZ88" s="15"/>
      <c r="BA88" s="15"/>
      <c r="BB88" s="15"/>
      <c r="BC88" s="15"/>
      <c r="BD88" s="15"/>
      <c r="BE88" s="15"/>
      <c r="BF88" s="15"/>
      <c r="BG88" s="15"/>
      <c r="BH88" s="15"/>
    </row>
    <row r="89" spans="2:60" ht="17.25">
      <c r="B89" s="1"/>
      <c r="C89" s="3" t="s">
        <v>82</v>
      </c>
      <c r="D89" s="5">
        <f>NPV(I16,G89:P89)</f>
        <v>1391764.8371086123</v>
      </c>
      <c r="E89" s="8">
        <f>IRR(F89:P89,0.1)</f>
        <v>0.19908000211830523</v>
      </c>
      <c r="F89" s="7">
        <f>-$D$6</f>
        <v>-880000</v>
      </c>
      <c r="G89" s="5">
        <f t="shared" ref="G89:O89" si="11">G84</f>
        <v>119760.9878</v>
      </c>
      <c r="H89" s="5">
        <f t="shared" si="11"/>
        <v>124809.46731199996</v>
      </c>
      <c r="I89" s="5">
        <f t="shared" si="11"/>
        <v>130064.88220447996</v>
      </c>
      <c r="J89" s="5">
        <f t="shared" si="11"/>
        <v>135826.87682865921</v>
      </c>
      <c r="K89" s="5">
        <f t="shared" si="11"/>
        <v>141821.73953588557</v>
      </c>
      <c r="L89" s="5">
        <f t="shared" si="11"/>
        <v>148058.85669842339</v>
      </c>
      <c r="M89" s="5">
        <f t="shared" si="11"/>
        <v>154547.9922928958</v>
      </c>
      <c r="N89" s="5">
        <f t="shared" si="11"/>
        <v>161299.30306894321</v>
      </c>
      <c r="O89" s="5">
        <f t="shared" si="11"/>
        <v>168323.35432656237</v>
      </c>
      <c r="P89" s="5">
        <f>P84+P132</f>
        <v>2034953.1968913707</v>
      </c>
      <c r="Q89" s="5" t="s">
        <v>2</v>
      </c>
      <c r="R89" s="5" t="s">
        <v>2</v>
      </c>
      <c r="S89" s="5" t="s">
        <v>2</v>
      </c>
      <c r="T89" s="5" t="s">
        <v>2</v>
      </c>
      <c r="U89" s="5" t="s">
        <v>2</v>
      </c>
      <c r="V89" s="5" t="s">
        <v>2</v>
      </c>
      <c r="W89" s="5" t="s">
        <v>2</v>
      </c>
      <c r="X89" s="5" t="s">
        <v>2</v>
      </c>
      <c r="Y89" s="5" t="s">
        <v>2</v>
      </c>
      <c r="Z89" s="5" t="s">
        <v>2</v>
      </c>
      <c r="AA89" s="5" t="s">
        <v>2</v>
      </c>
      <c r="AB89" s="5" t="s">
        <v>2</v>
      </c>
      <c r="AC89" s="5" t="s">
        <v>2</v>
      </c>
      <c r="AD89" s="5" t="s">
        <v>2</v>
      </c>
      <c r="AE89" s="5" t="s">
        <v>2</v>
      </c>
      <c r="AF89" s="5" t="s">
        <v>2</v>
      </c>
      <c r="AG89" s="5" t="s">
        <v>2</v>
      </c>
      <c r="AH89" s="5" t="s">
        <v>2</v>
      </c>
      <c r="AI89" s="3"/>
      <c r="AJ89" s="3"/>
      <c r="AK89" s="3"/>
      <c r="AL89" s="3"/>
      <c r="AM89" s="3"/>
      <c r="AN89" s="3"/>
      <c r="AO89" s="3"/>
      <c r="AP89" s="3"/>
      <c r="AQ89" s="3"/>
      <c r="AR89" s="3"/>
      <c r="AS89" s="3"/>
      <c r="AT89" s="3"/>
      <c r="AU89" s="3"/>
      <c r="AV89" s="3"/>
      <c r="AW89" s="1"/>
      <c r="AX89" s="1"/>
      <c r="AY89" s="1"/>
      <c r="AZ89" s="15"/>
      <c r="BA89" s="15"/>
      <c r="BB89" s="15"/>
      <c r="BC89" s="15"/>
      <c r="BD89" s="15"/>
      <c r="BE89" s="15"/>
      <c r="BF89" s="15"/>
      <c r="BG89" s="15"/>
      <c r="BH89" s="15"/>
    </row>
    <row r="90" spans="2:60" ht="17.25">
      <c r="B90" s="1"/>
      <c r="C90" s="3" t="s">
        <v>83</v>
      </c>
      <c r="D90" s="5">
        <f>NPV(I16,G90:U90)</f>
        <v>1436998.6087976811</v>
      </c>
      <c r="E90" s="8">
        <f>IRR(F90:U90,0.1)</f>
        <v>0.18812761891161234</v>
      </c>
      <c r="F90" s="7">
        <f>-$D$6</f>
        <v>-880000</v>
      </c>
      <c r="G90" s="5">
        <f t="shared" ref="G90:T90" si="12">G84</f>
        <v>119760.9878</v>
      </c>
      <c r="H90" s="5">
        <f t="shared" si="12"/>
        <v>124809.46731199996</v>
      </c>
      <c r="I90" s="5">
        <f t="shared" si="12"/>
        <v>130064.88220447996</v>
      </c>
      <c r="J90" s="5">
        <f t="shared" si="12"/>
        <v>135826.87682865921</v>
      </c>
      <c r="K90" s="5">
        <f t="shared" si="12"/>
        <v>141821.73953588557</v>
      </c>
      <c r="L90" s="5">
        <f t="shared" si="12"/>
        <v>148058.85669842339</v>
      </c>
      <c r="M90" s="5">
        <f t="shared" si="12"/>
        <v>154547.9922928958</v>
      </c>
      <c r="N90" s="5">
        <f t="shared" si="12"/>
        <v>161299.30306894321</v>
      </c>
      <c r="O90" s="5">
        <f t="shared" si="12"/>
        <v>168323.35432656237</v>
      </c>
      <c r="P90" s="5">
        <f t="shared" si="12"/>
        <v>175631.13632653223</v>
      </c>
      <c r="Q90" s="5">
        <f t="shared" si="12"/>
        <v>183234.08135930804</v>
      </c>
      <c r="R90" s="5">
        <f t="shared" si="12"/>
        <v>191144.0814987864</v>
      </c>
      <c r="S90" s="5">
        <f t="shared" si="12"/>
        <v>199373.50706839695</v>
      </c>
      <c r="T90" s="5">
        <f t="shared" si="12"/>
        <v>207935.22584808181</v>
      </c>
      <c r="U90" s="5">
        <f>U84+U132</f>
        <v>2484503.166927007</v>
      </c>
      <c r="V90" s="5" t="s">
        <v>2</v>
      </c>
      <c r="W90" s="5" t="s">
        <v>2</v>
      </c>
      <c r="X90" s="5" t="s">
        <v>2</v>
      </c>
      <c r="Y90" s="5" t="s">
        <v>2</v>
      </c>
      <c r="Z90" s="5" t="s">
        <v>2</v>
      </c>
      <c r="AA90" s="5" t="s">
        <v>2</v>
      </c>
      <c r="AB90" s="5" t="s">
        <v>2</v>
      </c>
      <c r="AC90" s="5" t="s">
        <v>2</v>
      </c>
      <c r="AD90" s="5" t="s">
        <v>2</v>
      </c>
      <c r="AE90" s="5" t="s">
        <v>2</v>
      </c>
      <c r="AF90" s="5" t="s">
        <v>2</v>
      </c>
      <c r="AG90" s="5" t="s">
        <v>2</v>
      </c>
      <c r="AH90" s="5" t="s">
        <v>2</v>
      </c>
      <c r="AI90" s="3"/>
      <c r="AJ90" s="3"/>
      <c r="AK90" s="3"/>
      <c r="AL90" s="3"/>
      <c r="AM90" s="3"/>
      <c r="AN90" s="3"/>
      <c r="AO90" s="3"/>
      <c r="AP90" s="3"/>
      <c r="AQ90" s="3"/>
      <c r="AR90" s="3"/>
      <c r="AS90" s="3"/>
      <c r="AT90" s="3"/>
      <c r="AU90" s="3"/>
      <c r="AV90" s="3"/>
      <c r="AW90" s="1"/>
      <c r="AX90" s="1"/>
      <c r="AY90" s="1"/>
      <c r="AZ90" s="15"/>
      <c r="BA90" s="15"/>
      <c r="BB90" s="15"/>
      <c r="BC90" s="15"/>
      <c r="BD90" s="15"/>
      <c r="BE90" s="15"/>
      <c r="BF90" s="15"/>
      <c r="BG90" s="15"/>
      <c r="BH90" s="15"/>
    </row>
    <row r="91" spans="2:60" ht="17.25">
      <c r="B91" s="1"/>
      <c r="C91" s="3" t="s">
        <v>84</v>
      </c>
      <c r="D91" s="5">
        <f>NPV(I16,G91:Z91)</f>
        <v>1469995.1328694122</v>
      </c>
      <c r="E91" s="8">
        <f>IRR(F91:Z91,0.1)</f>
        <v>0.1835912704579592</v>
      </c>
      <c r="F91" s="7">
        <f>-$D$6</f>
        <v>-880000</v>
      </c>
      <c r="G91" s="5">
        <f t="shared" ref="G91:Y91" si="13">G84</f>
        <v>119760.9878</v>
      </c>
      <c r="H91" s="5">
        <f t="shared" si="13"/>
        <v>124809.46731199996</v>
      </c>
      <c r="I91" s="5">
        <f t="shared" si="13"/>
        <v>130064.88220447996</v>
      </c>
      <c r="J91" s="5">
        <f t="shared" si="13"/>
        <v>135826.87682865921</v>
      </c>
      <c r="K91" s="5">
        <f t="shared" si="13"/>
        <v>141821.73953588557</v>
      </c>
      <c r="L91" s="5">
        <f t="shared" si="13"/>
        <v>148058.85669842339</v>
      </c>
      <c r="M91" s="5">
        <f t="shared" si="13"/>
        <v>154547.9922928958</v>
      </c>
      <c r="N91" s="5">
        <f t="shared" si="13"/>
        <v>161299.30306894321</v>
      </c>
      <c r="O91" s="5">
        <f t="shared" si="13"/>
        <v>168323.35432656237</v>
      </c>
      <c r="P91" s="5">
        <f t="shared" si="13"/>
        <v>175631.13632653223</v>
      </c>
      <c r="Q91" s="5">
        <f t="shared" si="13"/>
        <v>183234.08135930804</v>
      </c>
      <c r="R91" s="5">
        <f t="shared" si="13"/>
        <v>191144.0814987864</v>
      </c>
      <c r="S91" s="5">
        <f t="shared" si="13"/>
        <v>199373.50706839695</v>
      </c>
      <c r="T91" s="5">
        <f t="shared" si="13"/>
        <v>207935.22584808181</v>
      </c>
      <c r="U91" s="5">
        <f t="shared" si="13"/>
        <v>216842.62305186247</v>
      </c>
      <c r="V91" s="5">
        <f t="shared" si="13"/>
        <v>226109.62210689014</v>
      </c>
      <c r="W91" s="5">
        <f t="shared" si="13"/>
        <v>235750.7062661075</v>
      </c>
      <c r="X91" s="5">
        <f t="shared" si="13"/>
        <v>245780.94108794181</v>
      </c>
      <c r="Y91" s="5">
        <f t="shared" si="13"/>
        <v>256215.99781778507</v>
      </c>
      <c r="Z91" s="5">
        <f>Z84+Z132</f>
        <v>3032416.6758972341</v>
      </c>
      <c r="AA91" s="5" t="s">
        <v>2</v>
      </c>
      <c r="AB91" s="5" t="s">
        <v>2</v>
      </c>
      <c r="AC91" s="5" t="s">
        <v>2</v>
      </c>
      <c r="AD91" s="5" t="s">
        <v>2</v>
      </c>
      <c r="AE91" s="5" t="s">
        <v>2</v>
      </c>
      <c r="AF91" s="5" t="s">
        <v>2</v>
      </c>
      <c r="AG91" s="5" t="s">
        <v>2</v>
      </c>
      <c r="AH91" s="5" t="s">
        <v>2</v>
      </c>
      <c r="AI91" s="3"/>
      <c r="AJ91" s="3"/>
      <c r="AK91" s="3"/>
      <c r="AL91" s="3"/>
      <c r="AM91" s="3"/>
      <c r="AN91" s="3"/>
      <c r="AO91" s="3"/>
      <c r="AP91" s="3"/>
      <c r="AQ91" s="3"/>
      <c r="AR91" s="3"/>
      <c r="AS91" s="3"/>
      <c r="AT91" s="3"/>
      <c r="AU91" s="3"/>
      <c r="AV91" s="3"/>
      <c r="AW91" s="1"/>
      <c r="AX91" s="1"/>
      <c r="AY91" s="1"/>
      <c r="AZ91" s="15"/>
      <c r="BA91" s="15"/>
      <c r="BB91" s="15"/>
      <c r="BC91" s="15"/>
      <c r="BD91" s="15"/>
      <c r="BE91" s="15"/>
      <c r="BF91" s="15"/>
      <c r="BG91" s="15"/>
      <c r="BH91" s="15"/>
    </row>
    <row r="92" spans="2:60" ht="17.25">
      <c r="B92" s="1"/>
      <c r="C92" s="3" t="s">
        <v>85</v>
      </c>
      <c r="D92" s="5">
        <f>NPV(I16,G92:AE92)</f>
        <v>1493783.5566968881</v>
      </c>
      <c r="E92" s="8">
        <f>IRR(F92:AE92,0.1)</f>
        <v>0.18144247721693318</v>
      </c>
      <c r="F92" s="7">
        <f>-$D$6</f>
        <v>-880000</v>
      </c>
      <c r="G92" s="5">
        <f t="shared" ref="G92:AD92" si="14">G84</f>
        <v>119760.9878</v>
      </c>
      <c r="H92" s="5">
        <f t="shared" si="14"/>
        <v>124809.46731199996</v>
      </c>
      <c r="I92" s="5">
        <f t="shared" si="14"/>
        <v>130064.88220447996</v>
      </c>
      <c r="J92" s="5">
        <f t="shared" si="14"/>
        <v>135826.87682865921</v>
      </c>
      <c r="K92" s="5">
        <f t="shared" si="14"/>
        <v>141821.73953588557</v>
      </c>
      <c r="L92" s="5">
        <f t="shared" si="14"/>
        <v>148058.85669842339</v>
      </c>
      <c r="M92" s="5">
        <f t="shared" si="14"/>
        <v>154547.9922928958</v>
      </c>
      <c r="N92" s="5">
        <f t="shared" si="14"/>
        <v>161299.30306894321</v>
      </c>
      <c r="O92" s="5">
        <f t="shared" si="14"/>
        <v>168323.35432656237</v>
      </c>
      <c r="P92" s="5">
        <f t="shared" si="14"/>
        <v>175631.13632653223</v>
      </c>
      <c r="Q92" s="5">
        <f t="shared" si="14"/>
        <v>183234.08135930804</v>
      </c>
      <c r="R92" s="5">
        <f t="shared" si="14"/>
        <v>191144.0814987864</v>
      </c>
      <c r="S92" s="5">
        <f t="shared" si="14"/>
        <v>199373.50706839695</v>
      </c>
      <c r="T92" s="5">
        <f t="shared" si="14"/>
        <v>207935.22584808181</v>
      </c>
      <c r="U92" s="5">
        <f t="shared" si="14"/>
        <v>216842.62305186247</v>
      </c>
      <c r="V92" s="5">
        <f t="shared" si="14"/>
        <v>226109.62210689014</v>
      </c>
      <c r="W92" s="5">
        <f t="shared" si="14"/>
        <v>235750.7062661075</v>
      </c>
      <c r="X92" s="5">
        <f t="shared" si="14"/>
        <v>245780.94108794181</v>
      </c>
      <c r="Y92" s="5">
        <f t="shared" si="14"/>
        <v>256215.99781778507</v>
      </c>
      <c r="Z92" s="5">
        <f t="shared" si="14"/>
        <v>267072.17770741199</v>
      </c>
      <c r="AA92" s="5">
        <f t="shared" si="14"/>
        <v>278366.43730993132</v>
      </c>
      <c r="AB92" s="5">
        <f t="shared" si="14"/>
        <v>290116.41478937818</v>
      </c>
      <c r="AC92" s="5">
        <f t="shared" si="14"/>
        <v>302340.45728561439</v>
      </c>
      <c r="AD92" s="5">
        <f t="shared" si="14"/>
        <v>315057.64937683986</v>
      </c>
      <c r="AE92" s="5">
        <f>AE84+AE132</f>
        <v>3700158.52516757</v>
      </c>
      <c r="AF92" s="5" t="s">
        <v>2</v>
      </c>
      <c r="AG92" s="5" t="s">
        <v>2</v>
      </c>
      <c r="AH92" s="5" t="str">
        <f>AH84</f>
        <v xml:space="preserve"> </v>
      </c>
      <c r="AI92" s="3"/>
      <c r="AJ92" s="3"/>
      <c r="AK92" s="3"/>
      <c r="AL92" s="3"/>
      <c r="AM92" s="3"/>
      <c r="AN92" s="3"/>
      <c r="AO92" s="3"/>
      <c r="AP92" s="3"/>
      <c r="AQ92" s="3"/>
      <c r="AR92" s="3"/>
      <c r="AS92" s="3"/>
      <c r="AT92" s="3"/>
      <c r="AU92" s="3"/>
      <c r="AV92" s="3"/>
      <c r="AW92" s="1"/>
      <c r="AX92" s="1"/>
      <c r="AY92" s="1"/>
      <c r="AZ92" s="15"/>
      <c r="BA92" s="15"/>
      <c r="BB92" s="15"/>
      <c r="BC92" s="15"/>
      <c r="BD92" s="15"/>
      <c r="BE92" s="15"/>
      <c r="BF92" s="15"/>
      <c r="BG92" s="15"/>
      <c r="BH92" s="15"/>
    </row>
    <row r="93" spans="2:60" ht="17.25">
      <c r="B93" s="1"/>
      <c r="C93" s="3"/>
      <c r="D93" s="3"/>
      <c r="E93" s="3"/>
      <c r="F93" s="3"/>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8"/>
      <c r="AI93" s="3"/>
      <c r="AJ93" s="3"/>
      <c r="AK93" s="3"/>
      <c r="AL93" s="3"/>
      <c r="AM93" s="3"/>
      <c r="AN93" s="3"/>
      <c r="AO93" s="3"/>
      <c r="AP93" s="3"/>
      <c r="AQ93" s="3"/>
      <c r="AR93" s="3"/>
      <c r="AS93" s="3"/>
      <c r="AT93" s="3"/>
      <c r="AU93" s="3"/>
      <c r="AV93" s="3"/>
      <c r="AW93" s="1"/>
      <c r="AX93" s="1"/>
      <c r="AY93" s="1"/>
      <c r="AZ93" s="15"/>
      <c r="BA93" s="15"/>
      <c r="BB93" s="15"/>
      <c r="BC93" s="15"/>
      <c r="BD93" s="15"/>
      <c r="BE93" s="15"/>
      <c r="BF93" s="15"/>
      <c r="BG93" s="15"/>
      <c r="BH93" s="15"/>
    </row>
    <row r="94" spans="2:60" ht="17.25">
      <c r="B94" s="1"/>
      <c r="C94" s="3"/>
      <c r="D94" s="5"/>
      <c r="E94" s="3"/>
      <c r="F94" s="3"/>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8"/>
      <c r="AI94" s="3"/>
      <c r="AJ94" s="3"/>
      <c r="AK94" s="3"/>
      <c r="AL94" s="3"/>
      <c r="AM94" s="3"/>
      <c r="AN94" s="3"/>
      <c r="AO94" s="3"/>
      <c r="AP94" s="3"/>
      <c r="AQ94" s="3"/>
      <c r="AR94" s="3"/>
      <c r="AS94" s="3"/>
      <c r="AT94" s="3"/>
      <c r="AU94" s="3"/>
      <c r="AV94" s="3"/>
      <c r="AW94" s="1"/>
      <c r="AX94" s="1"/>
      <c r="AY94" s="1"/>
      <c r="AZ94" s="15"/>
      <c r="BA94" s="15"/>
      <c r="BB94" s="15"/>
      <c r="BC94" s="15"/>
      <c r="BD94" s="15"/>
      <c r="BE94" s="15"/>
      <c r="BF94" s="15"/>
      <c r="BG94" s="15"/>
      <c r="BH94" s="15"/>
    </row>
    <row r="95" spans="2:60" ht="17.25">
      <c r="B95" s="1"/>
      <c r="C95" s="52" t="s">
        <v>86</v>
      </c>
      <c r="D95" s="5"/>
      <c r="E95" s="3"/>
      <c r="F95" s="3"/>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8"/>
      <c r="AI95" s="3"/>
      <c r="AJ95" s="3"/>
      <c r="AK95" s="3"/>
      <c r="AL95" s="3"/>
      <c r="AM95" s="3"/>
      <c r="AN95" s="3"/>
      <c r="AO95" s="3"/>
      <c r="AP95" s="3"/>
      <c r="AQ95" s="3"/>
      <c r="AR95" s="3"/>
      <c r="AS95" s="3"/>
      <c r="AT95" s="3"/>
      <c r="AU95" s="3"/>
      <c r="AV95" s="3"/>
      <c r="AW95" s="1"/>
      <c r="AX95" s="1"/>
      <c r="AY95" s="1"/>
      <c r="AZ95" s="15"/>
      <c r="BA95" s="15"/>
      <c r="BB95" s="15"/>
      <c r="BC95" s="15"/>
      <c r="BD95" s="15"/>
      <c r="BE95" s="15"/>
      <c r="BF95" s="15"/>
      <c r="BG95" s="15"/>
      <c r="BH95" s="15"/>
    </row>
    <row r="96" spans="2:60" ht="17.25">
      <c r="B96" s="1"/>
      <c r="C96" s="3"/>
      <c r="D96" s="5"/>
      <c r="E96" s="3"/>
      <c r="F96" s="3"/>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8"/>
      <c r="AI96" s="3"/>
      <c r="AJ96" s="3"/>
      <c r="AK96" s="3"/>
      <c r="AL96" s="3"/>
      <c r="AM96" s="3"/>
      <c r="AN96" s="3"/>
      <c r="AO96" s="3"/>
      <c r="AP96" s="3"/>
      <c r="AQ96" s="3"/>
      <c r="AR96" s="3"/>
      <c r="AS96" s="3"/>
      <c r="AT96" s="3"/>
      <c r="AU96" s="3"/>
      <c r="AV96" s="3"/>
      <c r="AW96" s="1"/>
      <c r="AX96" s="1"/>
      <c r="AY96" s="1"/>
      <c r="AZ96" s="15"/>
      <c r="BA96" s="15"/>
      <c r="BB96" s="15"/>
      <c r="BC96" s="15"/>
      <c r="BD96" s="15"/>
      <c r="BE96" s="15"/>
      <c r="BF96" s="15"/>
      <c r="BG96" s="15"/>
      <c r="BH96" s="15"/>
    </row>
    <row r="97" spans="2:60" ht="17.25">
      <c r="B97" s="1"/>
      <c r="C97" s="3"/>
      <c r="D97" s="13" t="s">
        <v>87</v>
      </c>
      <c r="E97" s="11" t="s">
        <v>22</v>
      </c>
      <c r="F97" s="11" t="s">
        <v>88</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8"/>
      <c r="AI97" s="3"/>
      <c r="AJ97" s="3"/>
      <c r="AK97" s="3"/>
      <c r="AL97" s="3"/>
      <c r="AM97" s="3"/>
      <c r="AN97" s="3"/>
      <c r="AO97" s="3"/>
      <c r="AP97" s="3"/>
      <c r="AQ97" s="3"/>
      <c r="AR97" s="3"/>
      <c r="AS97" s="3"/>
      <c r="AT97" s="3"/>
      <c r="AU97" s="3"/>
      <c r="AV97" s="3"/>
      <c r="AW97" s="1"/>
      <c r="AX97" s="1"/>
      <c r="AY97" s="1"/>
      <c r="AZ97" s="15"/>
      <c r="BA97" s="15"/>
      <c r="BB97" s="15"/>
      <c r="BC97" s="15"/>
      <c r="BD97" s="15"/>
      <c r="BE97" s="15"/>
      <c r="BF97" s="15"/>
      <c r="BG97" s="15"/>
      <c r="BH97" s="15"/>
    </row>
    <row r="98" spans="2:60" ht="17.25">
      <c r="B98" s="1"/>
      <c r="C98" s="3"/>
      <c r="D98" s="5"/>
      <c r="E98" s="3"/>
      <c r="F98" s="3"/>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8"/>
      <c r="AI98" s="3"/>
      <c r="AJ98" s="3"/>
      <c r="AK98" s="3"/>
      <c r="AL98" s="3"/>
      <c r="AM98" s="3"/>
      <c r="AN98" s="3"/>
      <c r="AO98" s="3"/>
      <c r="AP98" s="3"/>
      <c r="AQ98" s="3"/>
      <c r="AR98" s="3"/>
      <c r="AS98" s="3"/>
      <c r="AT98" s="3"/>
      <c r="AU98" s="3"/>
      <c r="AV98" s="3"/>
      <c r="AW98" s="1"/>
      <c r="AX98" s="1"/>
      <c r="AY98" s="1"/>
      <c r="AZ98" s="15"/>
      <c r="BA98" s="15"/>
      <c r="BB98" s="15"/>
      <c r="BC98" s="15"/>
      <c r="BD98" s="15"/>
      <c r="BE98" s="15"/>
      <c r="BF98" s="15"/>
      <c r="BG98" s="15"/>
      <c r="BH98" s="15"/>
    </row>
    <row r="99" spans="2:60" ht="17.25">
      <c r="B99" s="1"/>
      <c r="C99" s="3" t="s">
        <v>82</v>
      </c>
      <c r="D99" s="5">
        <f>D89</f>
        <v>1391764.8371086123</v>
      </c>
      <c r="E99" s="5">
        <f>$D$13</f>
        <v>0</v>
      </c>
      <c r="F99" s="5">
        <f>D99+E99</f>
        <v>1391764.8371086123</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8"/>
      <c r="AI99" s="3"/>
      <c r="AJ99" s="3"/>
      <c r="AK99" s="3"/>
      <c r="AL99" s="3"/>
      <c r="AM99" s="3"/>
      <c r="AN99" s="3"/>
      <c r="AO99" s="3"/>
      <c r="AP99" s="3"/>
      <c r="AQ99" s="3"/>
      <c r="AR99" s="3"/>
      <c r="AS99" s="3"/>
      <c r="AT99" s="3"/>
      <c r="AU99" s="3"/>
      <c r="AV99" s="3"/>
      <c r="AW99" s="1"/>
      <c r="AX99" s="1"/>
      <c r="AY99" s="1"/>
      <c r="AZ99" s="15"/>
      <c r="BA99" s="15"/>
      <c r="BB99" s="15"/>
      <c r="BC99" s="15"/>
      <c r="BD99" s="15"/>
      <c r="BE99" s="15"/>
      <c r="BF99" s="15"/>
      <c r="BG99" s="15"/>
      <c r="BH99" s="15"/>
    </row>
    <row r="100" spans="2:60" ht="17.25">
      <c r="B100" s="1"/>
      <c r="C100" s="3" t="s">
        <v>83</v>
      </c>
      <c r="D100" s="5">
        <f>D90</f>
        <v>1436998.6087976811</v>
      </c>
      <c r="E100" s="5">
        <f>$D$13</f>
        <v>0</v>
      </c>
      <c r="F100" s="5">
        <f>D100+E100</f>
        <v>1436998.6087976811</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8"/>
      <c r="AI100" s="3"/>
      <c r="AJ100" s="3"/>
      <c r="AK100" s="3"/>
      <c r="AL100" s="3"/>
      <c r="AM100" s="3"/>
      <c r="AN100" s="3"/>
      <c r="AO100" s="3"/>
      <c r="AP100" s="3"/>
      <c r="AQ100" s="3"/>
      <c r="AR100" s="3"/>
      <c r="AS100" s="3"/>
      <c r="AT100" s="3"/>
      <c r="AU100" s="3"/>
      <c r="AV100" s="3"/>
      <c r="AW100" s="1"/>
      <c r="AX100" s="1"/>
      <c r="AY100" s="1"/>
      <c r="AZ100" s="15"/>
      <c r="BA100" s="15"/>
      <c r="BB100" s="15"/>
      <c r="BC100" s="15"/>
      <c r="BD100" s="15"/>
      <c r="BE100" s="15"/>
      <c r="BF100" s="15"/>
      <c r="BG100" s="15"/>
      <c r="BH100" s="15"/>
    </row>
    <row r="101" spans="2:60" ht="17.25">
      <c r="B101" s="1"/>
      <c r="C101" s="3" t="s">
        <v>84</v>
      </c>
      <c r="D101" s="5">
        <f>D91</f>
        <v>1469995.1328694122</v>
      </c>
      <c r="E101" s="5">
        <f>$D$13</f>
        <v>0</v>
      </c>
      <c r="F101" s="5">
        <f>D101+E101</f>
        <v>1469995.1328694122</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8"/>
      <c r="AI101" s="3"/>
      <c r="AJ101" s="3"/>
      <c r="AK101" s="3"/>
      <c r="AL101" s="3"/>
      <c r="AM101" s="3"/>
      <c r="AN101" s="3"/>
      <c r="AO101" s="3"/>
      <c r="AP101" s="3"/>
      <c r="AQ101" s="3"/>
      <c r="AR101" s="3"/>
      <c r="AS101" s="3"/>
      <c r="AT101" s="3"/>
      <c r="AU101" s="3"/>
      <c r="AV101" s="3"/>
      <c r="AW101" s="1"/>
      <c r="AX101" s="1"/>
      <c r="AY101" s="1"/>
      <c r="AZ101" s="15"/>
      <c r="BA101" s="15"/>
      <c r="BB101" s="15"/>
      <c r="BC101" s="15"/>
      <c r="BD101" s="15"/>
      <c r="BE101" s="15"/>
      <c r="BF101" s="15"/>
      <c r="BG101" s="15"/>
      <c r="BH101" s="15"/>
    </row>
    <row r="102" spans="2:60" ht="17.25">
      <c r="B102" s="1"/>
      <c r="C102" s="3" t="s">
        <v>85</v>
      </c>
      <c r="D102" s="5">
        <f>D92</f>
        <v>1493783.5566968881</v>
      </c>
      <c r="E102" s="5">
        <f>$D$13</f>
        <v>0</v>
      </c>
      <c r="F102" s="5">
        <f>D102+E102</f>
        <v>1493783.5566968881</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8"/>
      <c r="AI102" s="3"/>
      <c r="AJ102" s="3"/>
      <c r="AK102" s="3"/>
      <c r="AL102" s="3"/>
      <c r="AM102" s="3"/>
      <c r="AN102" s="3"/>
      <c r="AO102" s="3"/>
      <c r="AP102" s="3"/>
      <c r="AQ102" s="3"/>
      <c r="AR102" s="3"/>
      <c r="AS102" s="3"/>
      <c r="AT102" s="3"/>
      <c r="AU102" s="3"/>
      <c r="AV102" s="3"/>
      <c r="AW102" s="1"/>
      <c r="AX102" s="1"/>
      <c r="AY102" s="1"/>
      <c r="AZ102" s="15"/>
      <c r="BA102" s="15"/>
      <c r="BB102" s="15"/>
      <c r="BC102" s="15"/>
      <c r="BD102" s="15"/>
      <c r="BE102" s="15"/>
      <c r="BF102" s="15"/>
      <c r="BG102" s="15"/>
      <c r="BH102" s="15"/>
    </row>
    <row r="103" spans="2:60" ht="17.25">
      <c r="B103" s="1"/>
      <c r="C103" s="3"/>
      <c r="D103" s="5"/>
      <c r="E103" s="3"/>
      <c r="F103" s="5"/>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8"/>
      <c r="AI103" s="3"/>
      <c r="AJ103" s="3"/>
      <c r="AK103" s="3"/>
      <c r="AL103" s="3"/>
      <c r="AM103" s="3"/>
      <c r="AN103" s="3"/>
      <c r="AO103" s="3"/>
      <c r="AP103" s="3"/>
      <c r="AQ103" s="3"/>
      <c r="AR103" s="3"/>
      <c r="AS103" s="3"/>
      <c r="AT103" s="3"/>
      <c r="AU103" s="3"/>
      <c r="AV103" s="3"/>
      <c r="AW103" s="1"/>
      <c r="AX103" s="1"/>
      <c r="AY103" s="1"/>
      <c r="AZ103" s="15"/>
      <c r="BA103" s="15"/>
      <c r="BB103" s="15"/>
      <c r="BC103" s="15"/>
      <c r="BD103" s="15"/>
      <c r="BE103" s="15"/>
      <c r="BF103" s="15"/>
      <c r="BG103" s="15"/>
      <c r="BH103" s="15"/>
    </row>
    <row r="104" spans="2:60" ht="17.25">
      <c r="B104" s="1"/>
      <c r="C104" s="3" t="s">
        <v>89</v>
      </c>
      <c r="D104" s="5">
        <f>+G75/I14</f>
        <v>1381036.7136842106</v>
      </c>
      <c r="E104" s="5">
        <f>$D$13</f>
        <v>0</v>
      </c>
      <c r="F104" s="5">
        <f>D104+E104</f>
        <v>1381036.7136842106</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8"/>
      <c r="AI104" s="3"/>
      <c r="AJ104" s="3"/>
      <c r="AK104" s="3"/>
      <c r="AL104" s="3"/>
      <c r="AM104" s="3"/>
      <c r="AN104" s="3"/>
      <c r="AO104" s="3"/>
      <c r="AP104" s="3"/>
      <c r="AQ104" s="3"/>
      <c r="AR104" s="3"/>
      <c r="AS104" s="3"/>
      <c r="AT104" s="3"/>
      <c r="AU104" s="3"/>
      <c r="AV104" s="3"/>
      <c r="AW104" s="1"/>
      <c r="AX104" s="1"/>
      <c r="AY104" s="1"/>
      <c r="AZ104" s="15"/>
      <c r="BA104" s="15"/>
      <c r="BB104" s="15"/>
      <c r="BC104" s="15"/>
      <c r="BD104" s="15"/>
      <c r="BE104" s="15"/>
      <c r="BF104" s="15"/>
      <c r="BG104" s="15"/>
      <c r="BH104" s="15"/>
    </row>
    <row r="105" spans="2:60" ht="17.25">
      <c r="B105" s="1"/>
      <c r="C105" s="3" t="s">
        <v>90</v>
      </c>
      <c r="D105" s="3"/>
      <c r="E105" s="3"/>
      <c r="F105" s="3"/>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8"/>
      <c r="AI105" s="3"/>
      <c r="AJ105" s="3"/>
      <c r="AK105" s="3"/>
      <c r="AL105" s="3"/>
      <c r="AM105" s="3"/>
      <c r="AN105" s="3"/>
      <c r="AO105" s="3"/>
      <c r="AP105" s="3"/>
      <c r="AQ105" s="3"/>
      <c r="AR105" s="3"/>
      <c r="AS105" s="3"/>
      <c r="AT105" s="3"/>
      <c r="AU105" s="3"/>
      <c r="AV105" s="3"/>
      <c r="AW105" s="1"/>
      <c r="AX105" s="1"/>
      <c r="AY105" s="1"/>
      <c r="AZ105" s="15"/>
      <c r="BA105" s="15"/>
      <c r="BB105" s="15"/>
      <c r="BC105" s="15"/>
      <c r="BD105" s="15"/>
      <c r="BE105" s="15"/>
      <c r="BF105" s="15"/>
      <c r="BG105" s="15"/>
      <c r="BH105" s="15"/>
    </row>
    <row r="106" spans="2:60" ht="17.25">
      <c r="B106" s="1"/>
      <c r="C106" s="3"/>
      <c r="D106" s="5"/>
      <c r="E106" s="3"/>
      <c r="F106" s="3"/>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8"/>
      <c r="AI106" s="3"/>
      <c r="AJ106" s="3"/>
      <c r="AK106" s="3"/>
      <c r="AL106" s="3"/>
      <c r="AM106" s="3"/>
      <c r="AN106" s="3"/>
      <c r="AO106" s="3"/>
      <c r="AP106" s="3"/>
      <c r="AQ106" s="3"/>
      <c r="AR106" s="3"/>
      <c r="AS106" s="3"/>
      <c r="AT106" s="3"/>
      <c r="AU106" s="3"/>
      <c r="AV106" s="3"/>
      <c r="AW106" s="1"/>
      <c r="AX106" s="1"/>
      <c r="AY106" s="1"/>
      <c r="AZ106" s="15"/>
      <c r="BA106" s="15"/>
      <c r="BB106" s="15"/>
      <c r="BC106" s="15"/>
      <c r="BD106" s="15"/>
      <c r="BE106" s="15"/>
      <c r="BF106" s="15"/>
      <c r="BG106" s="15"/>
      <c r="BH106" s="15"/>
    </row>
    <row r="107" spans="2:60" ht="17.25">
      <c r="B107" s="1"/>
      <c r="C107" s="52" t="s">
        <v>91</v>
      </c>
      <c r="D107" s="5"/>
      <c r="E107" s="3"/>
      <c r="F107" s="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8"/>
      <c r="AI107" s="3"/>
      <c r="AJ107" s="3"/>
      <c r="AK107" s="3"/>
      <c r="AL107" s="3"/>
      <c r="AM107" s="3"/>
      <c r="AN107" s="3"/>
      <c r="AO107" s="3"/>
      <c r="AP107" s="3"/>
      <c r="AQ107" s="3"/>
      <c r="AR107" s="3"/>
      <c r="AS107" s="3"/>
      <c r="AT107" s="3"/>
      <c r="AU107" s="3"/>
      <c r="AV107" s="3"/>
      <c r="AW107" s="1"/>
      <c r="AX107" s="1"/>
      <c r="AY107" s="1"/>
      <c r="AZ107" s="15"/>
      <c r="BA107" s="15"/>
      <c r="BB107" s="15"/>
      <c r="BC107" s="15"/>
      <c r="BD107" s="15"/>
      <c r="BE107" s="15"/>
      <c r="BF107" s="15"/>
      <c r="BG107" s="15"/>
      <c r="BH107" s="15"/>
    </row>
    <row r="108" spans="2:60" ht="17.25">
      <c r="B108" s="1"/>
      <c r="C108" s="3"/>
      <c r="D108" s="5"/>
      <c r="E108" s="3"/>
      <c r="F108" s="3"/>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8"/>
      <c r="AI108" s="3"/>
      <c r="AJ108" s="3"/>
      <c r="AK108" s="3"/>
      <c r="AL108" s="3"/>
      <c r="AM108" s="3"/>
      <c r="AN108" s="3"/>
      <c r="AO108" s="3"/>
      <c r="AP108" s="3"/>
      <c r="AQ108" s="3"/>
      <c r="AR108" s="3"/>
      <c r="AS108" s="3"/>
      <c r="AT108" s="3"/>
      <c r="AU108" s="3"/>
      <c r="AV108" s="3"/>
      <c r="AW108" s="1"/>
      <c r="AX108" s="1"/>
      <c r="AY108" s="1"/>
      <c r="AZ108" s="15"/>
      <c r="BA108" s="15"/>
      <c r="BB108" s="15"/>
      <c r="BC108" s="15"/>
      <c r="BD108" s="15"/>
      <c r="BE108" s="15"/>
      <c r="BF108" s="15"/>
      <c r="BG108" s="15"/>
      <c r="BH108" s="15"/>
    </row>
    <row r="109" spans="2:60" ht="17.25">
      <c r="B109" s="1"/>
      <c r="C109" s="3"/>
      <c r="D109" s="5"/>
      <c r="E109" s="3"/>
      <c r="F109" s="3"/>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8"/>
      <c r="AI109" s="3"/>
      <c r="AJ109" s="3"/>
      <c r="AK109" s="3"/>
      <c r="AL109" s="3"/>
      <c r="AM109" s="3"/>
      <c r="AN109" s="3"/>
      <c r="AO109" s="3"/>
      <c r="AP109" s="3"/>
      <c r="AQ109" s="3"/>
      <c r="AR109" s="3"/>
      <c r="AS109" s="3"/>
      <c r="AT109" s="3"/>
      <c r="AU109" s="3"/>
      <c r="AV109" s="3"/>
      <c r="AW109" s="1"/>
      <c r="AX109" s="1"/>
      <c r="AY109" s="1"/>
      <c r="AZ109" s="15"/>
      <c r="BA109" s="15"/>
      <c r="BB109" s="15"/>
      <c r="BC109" s="15"/>
      <c r="BD109" s="15"/>
      <c r="BE109" s="15"/>
      <c r="BF109" s="15"/>
      <c r="BG109" s="15"/>
      <c r="BH109" s="15"/>
    </row>
    <row r="110" spans="2:60" ht="17.25">
      <c r="B110" s="1"/>
      <c r="C110" s="3" t="s">
        <v>92</v>
      </c>
      <c r="D110" s="3"/>
      <c r="E110" s="3"/>
      <c r="F110" s="3"/>
      <c r="G110" s="32">
        <f t="shared" ref="G110:AE110" si="15">G84</f>
        <v>119760.9878</v>
      </c>
      <c r="H110" s="32">
        <f t="shared" si="15"/>
        <v>124809.46731199996</v>
      </c>
      <c r="I110" s="32">
        <f t="shared" si="15"/>
        <v>130064.88220447996</v>
      </c>
      <c r="J110" s="32">
        <f t="shared" si="15"/>
        <v>135826.87682865921</v>
      </c>
      <c r="K110" s="32">
        <f t="shared" si="15"/>
        <v>141821.73953588557</v>
      </c>
      <c r="L110" s="32">
        <f t="shared" si="15"/>
        <v>148058.85669842339</v>
      </c>
      <c r="M110" s="32">
        <f t="shared" si="15"/>
        <v>154547.9922928958</v>
      </c>
      <c r="N110" s="32">
        <f t="shared" si="15"/>
        <v>161299.30306894321</v>
      </c>
      <c r="O110" s="32">
        <f t="shared" si="15"/>
        <v>168323.35432656237</v>
      </c>
      <c r="P110" s="32">
        <f t="shared" si="15"/>
        <v>175631.13632653223</v>
      </c>
      <c r="Q110" s="32">
        <f t="shared" si="15"/>
        <v>183234.08135930804</v>
      </c>
      <c r="R110" s="32">
        <f t="shared" si="15"/>
        <v>191144.0814987864</v>
      </c>
      <c r="S110" s="32">
        <f t="shared" si="15"/>
        <v>199373.50706839695</v>
      </c>
      <c r="T110" s="32">
        <f t="shared" si="15"/>
        <v>207935.22584808181</v>
      </c>
      <c r="U110" s="32">
        <f t="shared" si="15"/>
        <v>216842.62305186247</v>
      </c>
      <c r="V110" s="32">
        <f t="shared" si="15"/>
        <v>226109.62210689014</v>
      </c>
      <c r="W110" s="32">
        <f t="shared" si="15"/>
        <v>235750.7062661075</v>
      </c>
      <c r="X110" s="32">
        <f t="shared" si="15"/>
        <v>245780.94108794181</v>
      </c>
      <c r="Y110" s="32">
        <f t="shared" si="15"/>
        <v>256215.99781778507</v>
      </c>
      <c r="Z110" s="32">
        <f t="shared" si="15"/>
        <v>267072.17770741199</v>
      </c>
      <c r="AA110" s="32">
        <f t="shared" si="15"/>
        <v>278366.43730993132</v>
      </c>
      <c r="AB110" s="32">
        <f t="shared" si="15"/>
        <v>290116.41478937818</v>
      </c>
      <c r="AC110" s="32">
        <f t="shared" si="15"/>
        <v>302340.45728561439</v>
      </c>
      <c r="AD110" s="32">
        <f t="shared" si="15"/>
        <v>315057.64937683986</v>
      </c>
      <c r="AE110" s="32">
        <f t="shared" si="15"/>
        <v>328287.84268370835</v>
      </c>
      <c r="AF110" s="32"/>
      <c r="AG110" s="32"/>
      <c r="AH110" s="32"/>
      <c r="AI110" s="32"/>
      <c r="AJ110" s="32"/>
      <c r="AK110" s="32"/>
      <c r="AL110" s="3"/>
      <c r="AM110" s="3"/>
      <c r="AN110" s="3"/>
      <c r="AO110" s="3"/>
      <c r="AP110" s="3"/>
      <c r="AQ110" s="3"/>
      <c r="AR110" s="3"/>
      <c r="AS110" s="3"/>
      <c r="AT110" s="3"/>
      <c r="AU110" s="3"/>
      <c r="AV110" s="3"/>
      <c r="AW110" s="1"/>
      <c r="AX110" s="1"/>
      <c r="AY110" s="1"/>
      <c r="AZ110" s="15"/>
      <c r="BA110" s="15"/>
      <c r="BB110" s="15"/>
      <c r="BC110" s="15"/>
      <c r="BD110" s="15"/>
      <c r="BE110" s="15"/>
      <c r="BF110" s="15"/>
      <c r="BG110" s="15"/>
      <c r="BH110" s="15"/>
    </row>
    <row r="111" spans="2:60" ht="17.25">
      <c r="B111" s="1"/>
      <c r="C111" s="3" t="s">
        <v>93</v>
      </c>
      <c r="D111" s="3"/>
      <c r="E111" s="3"/>
      <c r="F111" s="3"/>
      <c r="G111" s="32">
        <f t="shared" ref="G111:AE111" si="16">$AS$185</f>
        <v>68832.259652663328</v>
      </c>
      <c r="H111" s="32">
        <f t="shared" si="16"/>
        <v>68832.259652663328</v>
      </c>
      <c r="I111" s="32">
        <f t="shared" si="16"/>
        <v>68832.259652663328</v>
      </c>
      <c r="J111" s="32">
        <f t="shared" si="16"/>
        <v>68832.259652663328</v>
      </c>
      <c r="K111" s="32">
        <f t="shared" si="16"/>
        <v>68832.259652663328</v>
      </c>
      <c r="L111" s="32">
        <f t="shared" si="16"/>
        <v>68832.259652663328</v>
      </c>
      <c r="M111" s="32">
        <f t="shared" si="16"/>
        <v>68832.259652663328</v>
      </c>
      <c r="N111" s="32">
        <f t="shared" si="16"/>
        <v>68832.259652663328</v>
      </c>
      <c r="O111" s="32">
        <f t="shared" si="16"/>
        <v>68832.259652663328</v>
      </c>
      <c r="P111" s="32">
        <f t="shared" si="16"/>
        <v>68832.259652663328</v>
      </c>
      <c r="Q111" s="32">
        <f t="shared" si="16"/>
        <v>68832.259652663328</v>
      </c>
      <c r="R111" s="32">
        <f t="shared" si="16"/>
        <v>68832.259652663328</v>
      </c>
      <c r="S111" s="32">
        <f t="shared" si="16"/>
        <v>68832.259652663328</v>
      </c>
      <c r="T111" s="32">
        <f t="shared" si="16"/>
        <v>68832.259652663328</v>
      </c>
      <c r="U111" s="32">
        <f t="shared" si="16"/>
        <v>68832.259652663328</v>
      </c>
      <c r="V111" s="32">
        <f t="shared" si="16"/>
        <v>68832.259652663328</v>
      </c>
      <c r="W111" s="32">
        <f t="shared" si="16"/>
        <v>68832.259652663328</v>
      </c>
      <c r="X111" s="32">
        <f t="shared" si="16"/>
        <v>68832.259652663328</v>
      </c>
      <c r="Y111" s="32">
        <f t="shared" si="16"/>
        <v>68832.259652663328</v>
      </c>
      <c r="Z111" s="32">
        <f t="shared" si="16"/>
        <v>68832.259652663328</v>
      </c>
      <c r="AA111" s="32">
        <f t="shared" si="16"/>
        <v>68832.259652663328</v>
      </c>
      <c r="AB111" s="32">
        <f t="shared" si="16"/>
        <v>68832.259652663328</v>
      </c>
      <c r="AC111" s="32">
        <f t="shared" si="16"/>
        <v>68832.259652663328</v>
      </c>
      <c r="AD111" s="32">
        <f t="shared" si="16"/>
        <v>68832.259652663328</v>
      </c>
      <c r="AE111" s="32">
        <f t="shared" si="16"/>
        <v>68832.259652663328</v>
      </c>
      <c r="AF111" s="32" t="s">
        <v>2</v>
      </c>
      <c r="AG111" s="32" t="s">
        <v>2</v>
      </c>
      <c r="AH111" s="32" t="s">
        <v>2</v>
      </c>
      <c r="AI111" s="32"/>
      <c r="AJ111" s="32"/>
      <c r="AK111" s="32"/>
      <c r="AL111" s="3"/>
      <c r="AM111" s="3"/>
      <c r="AN111" s="3"/>
      <c r="AO111" s="3"/>
      <c r="AP111" s="3"/>
      <c r="AQ111" s="3"/>
      <c r="AR111" s="3"/>
      <c r="AS111" s="3"/>
      <c r="AT111" s="3"/>
      <c r="AU111" s="3"/>
      <c r="AV111" s="3"/>
      <c r="AW111" s="1"/>
      <c r="AX111" s="1"/>
      <c r="AY111" s="1"/>
      <c r="AZ111" s="15"/>
      <c r="BA111" s="15"/>
      <c r="BB111" s="15"/>
      <c r="BC111" s="15"/>
      <c r="BD111" s="15"/>
      <c r="BE111" s="15"/>
      <c r="BF111" s="15"/>
      <c r="BG111" s="15"/>
      <c r="BH111" s="15"/>
    </row>
    <row r="112" spans="2:60" ht="17.25">
      <c r="B112" s="1"/>
      <c r="C112" s="3" t="s">
        <v>135</v>
      </c>
      <c r="D112" s="3"/>
      <c r="E112" s="3" t="s">
        <v>2</v>
      </c>
      <c r="F112" s="3"/>
      <c r="G112" s="32">
        <f t="shared" ref="G112:AE112" si="17">G110-G111</f>
        <v>50928.728147336675</v>
      </c>
      <c r="H112" s="32">
        <f t="shared" si="17"/>
        <v>55977.207659336636</v>
      </c>
      <c r="I112" s="32">
        <f t="shared" si="17"/>
        <v>61232.622551816632</v>
      </c>
      <c r="J112" s="32">
        <f t="shared" si="17"/>
        <v>66994.617175995882</v>
      </c>
      <c r="K112" s="32">
        <f t="shared" si="17"/>
        <v>72989.479883222244</v>
      </c>
      <c r="L112" s="32">
        <f t="shared" si="17"/>
        <v>79226.597045760063</v>
      </c>
      <c r="M112" s="32">
        <f t="shared" si="17"/>
        <v>85715.732640232469</v>
      </c>
      <c r="N112" s="32">
        <f t="shared" si="17"/>
        <v>92467.043416279877</v>
      </c>
      <c r="O112" s="32">
        <f t="shared" si="17"/>
        <v>99491.094673899046</v>
      </c>
      <c r="P112" s="32">
        <f t="shared" si="17"/>
        <v>106798.8766738689</v>
      </c>
      <c r="Q112" s="32">
        <f t="shared" si="17"/>
        <v>114401.82170664471</v>
      </c>
      <c r="R112" s="32">
        <f t="shared" si="17"/>
        <v>122311.82184612307</v>
      </c>
      <c r="S112" s="32">
        <f t="shared" si="17"/>
        <v>130541.24741573363</v>
      </c>
      <c r="T112" s="32">
        <f t="shared" si="17"/>
        <v>139102.9661954185</v>
      </c>
      <c r="U112" s="32">
        <f t="shared" si="17"/>
        <v>148010.36339919915</v>
      </c>
      <c r="V112" s="32">
        <f t="shared" si="17"/>
        <v>157277.36245422682</v>
      </c>
      <c r="W112" s="32">
        <f t="shared" si="17"/>
        <v>166918.44661344419</v>
      </c>
      <c r="X112" s="32">
        <f t="shared" si="17"/>
        <v>176948.6814352785</v>
      </c>
      <c r="Y112" s="32">
        <f t="shared" si="17"/>
        <v>187383.73816512176</v>
      </c>
      <c r="Z112" s="32">
        <f t="shared" si="17"/>
        <v>198239.91805474868</v>
      </c>
      <c r="AA112" s="32">
        <f t="shared" si="17"/>
        <v>209534.17765726801</v>
      </c>
      <c r="AB112" s="32">
        <f t="shared" si="17"/>
        <v>221284.15513671486</v>
      </c>
      <c r="AC112" s="32">
        <f t="shared" si="17"/>
        <v>233508.19763295108</v>
      </c>
      <c r="AD112" s="32">
        <f t="shared" si="17"/>
        <v>246225.38972417655</v>
      </c>
      <c r="AE112" s="32">
        <f t="shared" si="17"/>
        <v>259455.58303104504</v>
      </c>
      <c r="AF112" s="32" t="s">
        <v>2</v>
      </c>
      <c r="AG112" s="32" t="s">
        <v>2</v>
      </c>
      <c r="AH112" s="32"/>
      <c r="AI112" s="32"/>
      <c r="AJ112" s="32"/>
      <c r="AK112" s="32"/>
      <c r="AL112" s="3"/>
      <c r="AM112" s="3"/>
      <c r="AN112" s="3"/>
      <c r="AO112" s="3"/>
      <c r="AP112" s="3"/>
      <c r="AQ112" s="3"/>
      <c r="AR112" s="3"/>
      <c r="AS112" s="3"/>
      <c r="AT112" s="3"/>
      <c r="AU112" s="3"/>
      <c r="AV112" s="3"/>
      <c r="AW112" s="1"/>
      <c r="AX112" s="1"/>
      <c r="AY112" s="1"/>
      <c r="AZ112" s="15"/>
      <c r="BA112" s="15"/>
      <c r="BB112" s="15"/>
      <c r="BC112" s="15"/>
      <c r="BD112" s="15"/>
      <c r="BE112" s="15"/>
      <c r="BF112" s="15"/>
      <c r="BG112" s="15"/>
      <c r="BH112" s="15"/>
    </row>
    <row r="113" spans="2:60" ht="17.25">
      <c r="B113" s="1"/>
      <c r="C113" s="3" t="s">
        <v>94</v>
      </c>
      <c r="D113" s="3"/>
      <c r="E113" s="3"/>
      <c r="F113" s="3"/>
      <c r="G113" s="32">
        <f>+AT185</f>
        <v>61380</v>
      </c>
      <c r="H113" s="32">
        <f>AT186</f>
        <v>60686.939852302305</v>
      </c>
      <c r="I113" s="32">
        <f>AT187</f>
        <v>59929.425110868724</v>
      </c>
      <c r="J113" s="32">
        <f>AT188</f>
        <v>59101.461498481825</v>
      </c>
      <c r="K113" s="32">
        <f>AT189</f>
        <v>58196.497270142951</v>
      </c>
      <c r="L113" s="32">
        <f>AT190</f>
        <v>57207.371368568558</v>
      </c>
      <c r="M113" s="32">
        <f>AT191</f>
        <v>56126.256758147749</v>
      </c>
      <c r="N113" s="32">
        <f>AT192</f>
        <v>54944.598488957803</v>
      </c>
      <c r="O113" s="32">
        <f>AT193</f>
        <v>53653.046000733193</v>
      </c>
      <c r="P113" s="32">
        <f>AT194</f>
        <v>52241.379131103691</v>
      </c>
      <c r="Q113" s="32">
        <f>AT195</f>
        <v>50698.427242598649</v>
      </c>
      <c r="R113" s="32">
        <f>AT196</f>
        <v>49011.980828462634</v>
      </c>
      <c r="S113" s="32">
        <f>AT197</f>
        <v>47168.694897811976</v>
      </c>
      <c r="T113" s="32">
        <f>AT198</f>
        <v>45153.983375610798</v>
      </c>
      <c r="U113" s="32">
        <f>$AT199</f>
        <v>42951.903681844917</v>
      </c>
      <c r="V113" s="32">
        <f>$AT200</f>
        <v>40545.030576558798</v>
      </c>
      <c r="W113" s="32">
        <f>$AT201</f>
        <v>37914.318272481076</v>
      </c>
      <c r="X113" s="32">
        <f>$AT202</f>
        <v>35038.949724124126</v>
      </c>
      <c r="Y113" s="32">
        <f>$AT203</f>
        <v>31896.171900769979</v>
      </c>
      <c r="Z113" s="32">
        <f>$AT204</f>
        <v>28461.115739843899</v>
      </c>
      <c r="AA113" s="32">
        <f>$AT205</f>
        <v>24706.59935595169</v>
      </c>
      <c r="AB113" s="32">
        <f>$AT206</f>
        <v>20602.912948357509</v>
      </c>
      <c r="AC113" s="32">
        <f>$AT207</f>
        <v>16117.583704857068</v>
      </c>
      <c r="AD113" s="32">
        <f>$AT208</f>
        <v>11215.118841711086</v>
      </c>
      <c r="AE113" s="32">
        <f>$AT209</f>
        <v>5856.7247462925279</v>
      </c>
      <c r="AF113" s="32" t="s">
        <v>2</v>
      </c>
      <c r="AG113" s="32" t="s">
        <v>2</v>
      </c>
      <c r="AH113" s="32"/>
      <c r="AI113" s="32"/>
      <c r="AJ113" s="32"/>
      <c r="AK113" s="32"/>
      <c r="AL113" s="3"/>
      <c r="AM113" s="3"/>
      <c r="AN113" s="3"/>
      <c r="AO113" s="3"/>
      <c r="AP113" s="3"/>
      <c r="AQ113" s="3"/>
      <c r="AR113" s="3"/>
      <c r="AS113" s="3"/>
      <c r="AT113" s="3"/>
      <c r="AU113" s="3"/>
      <c r="AV113" s="3"/>
      <c r="AW113" s="1"/>
      <c r="AX113" s="1"/>
      <c r="AY113" s="1"/>
      <c r="AZ113" s="15"/>
      <c r="BA113" s="15"/>
      <c r="BB113" s="15"/>
      <c r="BC113" s="15"/>
      <c r="BD113" s="15"/>
      <c r="BE113" s="15"/>
      <c r="BF113" s="15"/>
      <c r="BG113" s="15"/>
      <c r="BH113" s="15"/>
    </row>
    <row r="114" spans="2:60" ht="17.25">
      <c r="B114" s="1"/>
      <c r="C114" s="3" t="s">
        <v>138</v>
      </c>
      <c r="D114" s="3">
        <f>I20</f>
        <v>39</v>
      </c>
      <c r="E114" s="3" t="s">
        <v>129</v>
      </c>
      <c r="F114" s="3"/>
      <c r="G114" s="32">
        <f>$D$11/$I$20</f>
        <v>18051.282051282051</v>
      </c>
      <c r="H114" s="32">
        <f>$D$11/$I$20</f>
        <v>18051.282051282051</v>
      </c>
      <c r="I114" s="32">
        <f>$D$11/$I$20</f>
        <v>18051.282051282051</v>
      </c>
      <c r="J114" s="32">
        <f>$D$11/$I$20</f>
        <v>18051.282051282051</v>
      </c>
      <c r="K114" s="32">
        <f>$D$11/$I$20</f>
        <v>18051.282051282051</v>
      </c>
      <c r="L114" s="32">
        <f>$D$11/$I$20</f>
        <v>18051.282051282051</v>
      </c>
      <c r="M114" s="32">
        <f>$D$11/$I$20</f>
        <v>18051.282051282051</v>
      </c>
      <c r="N114" s="32">
        <f>$D$11/$I$20</f>
        <v>18051.282051282051</v>
      </c>
      <c r="O114" s="32">
        <f>$D$11/$I$20</f>
        <v>18051.282051282051</v>
      </c>
      <c r="P114" s="32">
        <f>$D$11/$I$20</f>
        <v>18051.282051282051</v>
      </c>
      <c r="Q114" s="32">
        <f>$D$11/$I$20</f>
        <v>18051.282051282051</v>
      </c>
      <c r="R114" s="32">
        <f>$D$11/$I$20</f>
        <v>18051.282051282051</v>
      </c>
      <c r="S114" s="32">
        <f>$D$11/$I$20</f>
        <v>18051.282051282051</v>
      </c>
      <c r="T114" s="32">
        <f>$D$11/$I$20</f>
        <v>18051.282051282051</v>
      </c>
      <c r="U114" s="32">
        <f>$D$11/$I$20</f>
        <v>18051.282051282051</v>
      </c>
      <c r="V114" s="32">
        <f>$D$11/$I$20</f>
        <v>18051.282051282051</v>
      </c>
      <c r="W114" s="32">
        <f>$D$11/$I$20</f>
        <v>18051.282051282051</v>
      </c>
      <c r="X114" s="32">
        <f>$D$11/$I$20</f>
        <v>18051.282051282051</v>
      </c>
      <c r="Y114" s="32">
        <f>$D$11/$I$20</f>
        <v>18051.282051282051</v>
      </c>
      <c r="Z114" s="32">
        <f>$D$11/$I$20</f>
        <v>18051.282051282051</v>
      </c>
      <c r="AA114" s="32">
        <f>$D$11/$I$20</f>
        <v>18051.282051282051</v>
      </c>
      <c r="AB114" s="32">
        <f>$D$11/$I$20</f>
        <v>18051.282051282051</v>
      </c>
      <c r="AC114" s="32">
        <f>$D$11/$I$20</f>
        <v>18051.282051282051</v>
      </c>
      <c r="AD114" s="32">
        <f>$D$11/$I$20</f>
        <v>18051.282051282051</v>
      </c>
      <c r="AE114" s="32">
        <f>$D$11/$I$20</f>
        <v>18051.282051282051</v>
      </c>
      <c r="AF114" s="32" t="s">
        <v>2</v>
      </c>
      <c r="AG114" s="32" t="s">
        <v>2</v>
      </c>
      <c r="AH114" s="32"/>
      <c r="AI114" s="32"/>
      <c r="AJ114" s="32"/>
      <c r="AK114" s="32"/>
      <c r="AL114" s="3"/>
      <c r="AM114" s="3"/>
      <c r="AN114" s="3"/>
      <c r="AO114" s="3"/>
      <c r="AP114" s="3"/>
      <c r="AQ114" s="3"/>
      <c r="AR114" s="3"/>
      <c r="AS114" s="3"/>
      <c r="AT114" s="3"/>
      <c r="AU114" s="3"/>
      <c r="AV114" s="3"/>
      <c r="AW114" s="1"/>
      <c r="AX114" s="1"/>
      <c r="AY114" s="1"/>
      <c r="AZ114" s="15"/>
      <c r="BA114" s="15"/>
      <c r="BB114" s="15"/>
      <c r="BC114" s="15"/>
      <c r="BD114" s="15"/>
      <c r="BE114" s="15"/>
      <c r="BF114" s="15"/>
      <c r="BG114" s="15"/>
      <c r="BH114" s="15"/>
    </row>
    <row r="115" spans="2:60" ht="17.25">
      <c r="B115" s="1"/>
      <c r="C115" s="3" t="s">
        <v>95</v>
      </c>
      <c r="D115" s="3"/>
      <c r="E115" s="3"/>
      <c r="F115" s="3"/>
      <c r="G115" s="32">
        <f t="shared" ref="G115:AE115" si="18">G110-G113-G114</f>
        <v>40329.705748717955</v>
      </c>
      <c r="H115" s="32">
        <f t="shared" si="18"/>
        <v>46071.245408415605</v>
      </c>
      <c r="I115" s="32">
        <f t="shared" si="18"/>
        <v>52084.175042329196</v>
      </c>
      <c r="J115" s="32">
        <f t="shared" si="18"/>
        <v>58674.13327889533</v>
      </c>
      <c r="K115" s="32">
        <f t="shared" si="18"/>
        <v>65573.960214460574</v>
      </c>
      <c r="L115" s="32">
        <f t="shared" si="18"/>
        <v>72800.203278572779</v>
      </c>
      <c r="M115" s="32">
        <f t="shared" si="18"/>
        <v>80370.453483466001</v>
      </c>
      <c r="N115" s="32">
        <f t="shared" si="18"/>
        <v>88303.422528703362</v>
      </c>
      <c r="O115" s="32">
        <f t="shared" si="18"/>
        <v>96619.026274547141</v>
      </c>
      <c r="P115" s="32">
        <f t="shared" si="18"/>
        <v>105338.47514414649</v>
      </c>
      <c r="Q115" s="32">
        <f t="shared" si="18"/>
        <v>114484.37206542735</v>
      </c>
      <c r="R115" s="32">
        <f t="shared" si="18"/>
        <v>124080.81861904172</v>
      </c>
      <c r="S115" s="32">
        <f t="shared" si="18"/>
        <v>134153.53011930292</v>
      </c>
      <c r="T115" s="32">
        <f t="shared" si="18"/>
        <v>144729.96042118897</v>
      </c>
      <c r="U115" s="32">
        <f t="shared" si="18"/>
        <v>155839.43731873549</v>
      </c>
      <c r="V115" s="32">
        <f t="shared" si="18"/>
        <v>167513.30947904929</v>
      </c>
      <c r="W115" s="32">
        <f t="shared" si="18"/>
        <v>179785.10594234435</v>
      </c>
      <c r="X115" s="32">
        <f t="shared" si="18"/>
        <v>192690.70931253562</v>
      </c>
      <c r="Y115" s="32">
        <f t="shared" si="18"/>
        <v>206268.54386573302</v>
      </c>
      <c r="Z115" s="32">
        <f t="shared" si="18"/>
        <v>220559.77991628603</v>
      </c>
      <c r="AA115" s="32">
        <f t="shared" si="18"/>
        <v>235608.55590269758</v>
      </c>
      <c r="AB115" s="32">
        <f t="shared" si="18"/>
        <v>251462.21978973859</v>
      </c>
      <c r="AC115" s="32">
        <f t="shared" si="18"/>
        <v>268171.59152947523</v>
      </c>
      <c r="AD115" s="32">
        <f t="shared" si="18"/>
        <v>285791.24848384672</v>
      </c>
      <c r="AE115" s="32">
        <f t="shared" si="18"/>
        <v>304379.83588613378</v>
      </c>
      <c r="AF115" s="32" t="s">
        <v>2</v>
      </c>
      <c r="AG115" s="32" t="s">
        <v>2</v>
      </c>
      <c r="AH115" s="32"/>
      <c r="AI115" s="32"/>
      <c r="AJ115" s="32"/>
      <c r="AK115" s="32"/>
      <c r="AL115" s="3"/>
      <c r="AM115" s="3"/>
      <c r="AN115" s="3"/>
      <c r="AO115" s="3"/>
      <c r="AP115" s="3"/>
      <c r="AQ115" s="3"/>
      <c r="AR115" s="3"/>
      <c r="AS115" s="3"/>
      <c r="AT115" s="3"/>
      <c r="AU115" s="3"/>
      <c r="AV115" s="3"/>
      <c r="AW115" s="1"/>
      <c r="AX115" s="1"/>
      <c r="AY115" s="1"/>
      <c r="AZ115" s="15"/>
      <c r="BA115" s="15"/>
      <c r="BB115" s="15"/>
      <c r="BC115" s="15"/>
      <c r="BD115" s="15"/>
      <c r="BE115" s="15"/>
      <c r="BF115" s="15"/>
      <c r="BG115" s="15"/>
      <c r="BH115" s="15"/>
    </row>
    <row r="116" spans="2:60" ht="17.25">
      <c r="B116" s="1"/>
      <c r="C116" s="3" t="s">
        <v>137</v>
      </c>
      <c r="D116" s="6">
        <f>I19</f>
        <v>0.39</v>
      </c>
      <c r="E116" s="3"/>
      <c r="F116" s="3"/>
      <c r="G116" s="32">
        <f>G115*$I$19</f>
        <v>15728.585242000003</v>
      </c>
      <c r="H116" s="32">
        <f>H115*$I$19</f>
        <v>17967.785709282085</v>
      </c>
      <c r="I116" s="32">
        <f>I115*$I$19</f>
        <v>20312.828266508386</v>
      </c>
      <c r="J116" s="32">
        <f>J115*$I$19</f>
        <v>22882.911978769178</v>
      </c>
      <c r="K116" s="32">
        <f>K115*$I$19</f>
        <v>25573.844483639627</v>
      </c>
      <c r="L116" s="32">
        <f>L115*$I$19</f>
        <v>28392.079278643385</v>
      </c>
      <c r="M116" s="32">
        <f>M115*$I$19</f>
        <v>31344.476858551741</v>
      </c>
      <c r="N116" s="32">
        <f>N115*$I$19</f>
        <v>34438.334786194311</v>
      </c>
      <c r="O116" s="32">
        <f>O115*$I$19</f>
        <v>37681.420247073387</v>
      </c>
      <c r="P116" s="32">
        <f>P115*$I$19</f>
        <v>41082.005306217136</v>
      </c>
      <c r="Q116" s="32">
        <f>Q115*$I$19</f>
        <v>44648.905105516671</v>
      </c>
      <c r="R116" s="32">
        <f>R115*$I$19</f>
        <v>48391.519261426271</v>
      </c>
      <c r="S116" s="32">
        <f>S115*$I$19</f>
        <v>52319.876746528142</v>
      </c>
      <c r="T116" s="32">
        <f>T115*$I$19</f>
        <v>56444.684564263698</v>
      </c>
      <c r="U116" s="32">
        <f>U115*$I$19</f>
        <v>60777.380554306845</v>
      </c>
      <c r="V116" s="32">
        <f>V115*$I$19</f>
        <v>65330.190696829224</v>
      </c>
      <c r="W116" s="32">
        <f>W115*$I$19</f>
        <v>70116.191317514298</v>
      </c>
      <c r="X116" s="32">
        <f>X115*$I$19</f>
        <v>75149.376631888896</v>
      </c>
      <c r="Y116" s="32">
        <f>Y115*$I$19</f>
        <v>80444.732107635878</v>
      </c>
      <c r="Z116" s="32">
        <f>Z115*$I$19</f>
        <v>86018.314167351549</v>
      </c>
      <c r="AA116" s="32">
        <f>AA115*$I$19</f>
        <v>91887.336802052057</v>
      </c>
      <c r="AB116" s="32">
        <f>AB115*$I$19</f>
        <v>98070.26571799806</v>
      </c>
      <c r="AC116" s="32">
        <f>AC115*$I$19</f>
        <v>104586.92069649535</v>
      </c>
      <c r="AD116" s="32">
        <f>AD115*$I$19</f>
        <v>111458.58690870022</v>
      </c>
      <c r="AE116" s="32">
        <f>AE115*$I$19</f>
        <v>118708.13599559218</v>
      </c>
      <c r="AF116" s="32" t="s">
        <v>2</v>
      </c>
      <c r="AG116" s="32" t="s">
        <v>2</v>
      </c>
      <c r="AH116" s="32"/>
      <c r="AI116" s="32"/>
      <c r="AJ116" s="32"/>
      <c r="AK116" s="32"/>
      <c r="AL116" s="3"/>
      <c r="AM116" s="3"/>
      <c r="AN116" s="3"/>
      <c r="AO116" s="3"/>
      <c r="AP116" s="3"/>
      <c r="AQ116" s="3"/>
      <c r="AR116" s="3"/>
      <c r="AS116" s="3"/>
      <c r="AT116" s="3"/>
      <c r="AU116" s="3"/>
      <c r="AV116" s="3"/>
      <c r="AW116" s="1"/>
      <c r="AX116" s="1"/>
      <c r="AY116" s="1"/>
      <c r="AZ116" s="15"/>
      <c r="BA116" s="15"/>
      <c r="BB116" s="15"/>
      <c r="BC116" s="15"/>
      <c r="BD116" s="15"/>
      <c r="BE116" s="15"/>
      <c r="BF116" s="15"/>
      <c r="BG116" s="15"/>
      <c r="BH116" s="15"/>
    </row>
    <row r="117" spans="2:60" ht="17.25">
      <c r="B117" s="1"/>
      <c r="C117" s="3" t="s">
        <v>136</v>
      </c>
      <c r="D117" s="3"/>
      <c r="E117" s="3"/>
      <c r="F117" s="3"/>
      <c r="G117" s="32">
        <f t="shared" ref="G117:AE117" si="19">G112-G116</f>
        <v>35200.142905336674</v>
      </c>
      <c r="H117" s="32">
        <f t="shared" si="19"/>
        <v>38009.421950054551</v>
      </c>
      <c r="I117" s="32">
        <f t="shared" si="19"/>
        <v>40919.79428530825</v>
      </c>
      <c r="J117" s="32">
        <f t="shared" si="19"/>
        <v>44111.705197226707</v>
      </c>
      <c r="K117" s="32">
        <f t="shared" si="19"/>
        <v>47415.635399582621</v>
      </c>
      <c r="L117" s="32">
        <f t="shared" si="19"/>
        <v>50834.517767116675</v>
      </c>
      <c r="M117" s="32">
        <f t="shared" si="19"/>
        <v>54371.255781680724</v>
      </c>
      <c r="N117" s="32">
        <f t="shared" si="19"/>
        <v>58028.708630085566</v>
      </c>
      <c r="O117" s="32">
        <f t="shared" si="19"/>
        <v>61809.674426825659</v>
      </c>
      <c r="P117" s="32">
        <f t="shared" si="19"/>
        <v>65716.871367651765</v>
      </c>
      <c r="Q117" s="32">
        <f t="shared" si="19"/>
        <v>69752.916601128032</v>
      </c>
      <c r="R117" s="32">
        <f t="shared" si="19"/>
        <v>73920.302584696794</v>
      </c>
      <c r="S117" s="32">
        <f t="shared" si="19"/>
        <v>78221.370669205484</v>
      </c>
      <c r="T117" s="32">
        <f t="shared" si="19"/>
        <v>82658.281631154794</v>
      </c>
      <c r="U117" s="32">
        <f t="shared" si="19"/>
        <v>87232.982844892307</v>
      </c>
      <c r="V117" s="32">
        <f t="shared" si="19"/>
        <v>91947.171757397591</v>
      </c>
      <c r="W117" s="32">
        <f t="shared" si="19"/>
        <v>96802.255295929892</v>
      </c>
      <c r="X117" s="32">
        <f t="shared" si="19"/>
        <v>101799.3048033896</v>
      </c>
      <c r="Y117" s="32">
        <f t="shared" si="19"/>
        <v>106939.00605748588</v>
      </c>
      <c r="Z117" s="32">
        <f t="shared" si="19"/>
        <v>112221.60388739713</v>
      </c>
      <c r="AA117" s="32">
        <f t="shared" si="19"/>
        <v>117646.84085521595</v>
      </c>
      <c r="AB117" s="32">
        <f t="shared" si="19"/>
        <v>123213.8894187168</v>
      </c>
      <c r="AC117" s="32">
        <f t="shared" si="19"/>
        <v>128921.27693645573</v>
      </c>
      <c r="AD117" s="32">
        <f t="shared" si="19"/>
        <v>134766.80281547632</v>
      </c>
      <c r="AE117" s="32">
        <f t="shared" si="19"/>
        <v>140747.44703545287</v>
      </c>
      <c r="AF117" s="32" t="s">
        <v>2</v>
      </c>
      <c r="AG117" s="32" t="s">
        <v>2</v>
      </c>
      <c r="AH117" s="32"/>
      <c r="AI117" s="32"/>
      <c r="AJ117" s="32"/>
      <c r="AK117" s="32"/>
      <c r="AL117" s="3"/>
      <c r="AM117" s="3"/>
      <c r="AN117" s="3"/>
      <c r="AO117" s="3"/>
      <c r="AP117" s="3"/>
      <c r="AQ117" s="3"/>
      <c r="AR117" s="3"/>
      <c r="AS117" s="3"/>
      <c r="AT117" s="3"/>
      <c r="AU117" s="3"/>
      <c r="AV117" s="3"/>
      <c r="AW117" s="1"/>
      <c r="AX117" s="1"/>
      <c r="AY117" s="1"/>
      <c r="AZ117" s="15"/>
      <c r="BA117" s="15"/>
      <c r="BB117" s="15"/>
      <c r="BC117" s="15"/>
      <c r="BD117" s="15"/>
      <c r="BE117" s="15"/>
      <c r="BF117" s="15"/>
      <c r="BG117" s="15"/>
      <c r="BH117" s="15"/>
    </row>
    <row r="118" spans="2:60" ht="17.25">
      <c r="B118" s="1"/>
      <c r="C118" s="3"/>
      <c r="D118" s="3"/>
      <c r="E118" s="3"/>
      <c r="F118" s="3"/>
      <c r="G118" s="4"/>
      <c r="H118" s="4"/>
      <c r="I118" s="4"/>
      <c r="J118" s="4"/>
      <c r="K118" s="4"/>
      <c r="L118" s="4"/>
      <c r="M118" s="4"/>
      <c r="N118" s="4"/>
      <c r="O118" s="4"/>
      <c r="P118" s="4"/>
      <c r="Q118" s="4"/>
      <c r="R118" s="4"/>
      <c r="S118" s="4"/>
      <c r="T118" s="4"/>
      <c r="U118" s="4"/>
      <c r="V118" s="4"/>
      <c r="W118" s="4"/>
      <c r="X118" s="4"/>
      <c r="Y118" s="4"/>
      <c r="Z118" s="4"/>
      <c r="AA118" s="3" t="s">
        <v>2</v>
      </c>
      <c r="AB118" s="3"/>
      <c r="AC118" s="3"/>
      <c r="AD118" s="3"/>
      <c r="AE118" s="3"/>
      <c r="AF118" s="3"/>
      <c r="AG118" s="3"/>
      <c r="AH118" s="3"/>
      <c r="AI118" s="3"/>
      <c r="AJ118" s="3"/>
      <c r="AK118" s="3"/>
      <c r="AL118" s="3"/>
      <c r="AM118" s="3"/>
      <c r="AN118" s="3"/>
      <c r="AO118" s="3"/>
      <c r="AP118" s="3"/>
      <c r="AQ118" s="3"/>
      <c r="AR118" s="3"/>
      <c r="AS118" s="3"/>
      <c r="AT118" s="3"/>
      <c r="AU118" s="3"/>
      <c r="AV118" s="3"/>
      <c r="AW118" s="1"/>
      <c r="AX118" s="1"/>
      <c r="AY118" s="1"/>
      <c r="AZ118" s="15"/>
      <c r="BA118" s="15"/>
      <c r="BB118" s="15"/>
      <c r="BC118" s="15"/>
      <c r="BD118" s="15"/>
      <c r="BE118" s="15"/>
      <c r="BF118" s="15"/>
      <c r="BG118" s="15"/>
      <c r="BH118" s="15"/>
    </row>
    <row r="119" spans="2:60" ht="17.25">
      <c r="B119" s="1"/>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1"/>
      <c r="AX119" s="1"/>
      <c r="AY119" s="1"/>
      <c r="AZ119" s="15"/>
      <c r="BA119" s="15"/>
      <c r="BB119" s="15"/>
      <c r="BC119" s="15"/>
      <c r="BD119" s="15"/>
      <c r="BE119" s="15"/>
      <c r="BF119" s="15"/>
      <c r="BG119" s="15"/>
      <c r="BH119" s="15"/>
    </row>
    <row r="120" spans="2:60" ht="17.25">
      <c r="B120" s="1"/>
      <c r="C120" s="57" t="s">
        <v>171</v>
      </c>
      <c r="D120" s="58"/>
      <c r="E120" s="3"/>
      <c r="F120" s="3"/>
      <c r="G120" s="11" t="s">
        <v>96</v>
      </c>
      <c r="H120" s="11" t="s">
        <v>96</v>
      </c>
      <c r="I120" s="11" t="s">
        <v>96</v>
      </c>
      <c r="J120" s="11" t="s">
        <v>96</v>
      </c>
      <c r="K120" s="11" t="s">
        <v>96</v>
      </c>
      <c r="L120" s="11" t="s">
        <v>96</v>
      </c>
      <c r="M120" s="11" t="s">
        <v>96</v>
      </c>
      <c r="N120" s="11" t="s">
        <v>96</v>
      </c>
      <c r="O120" s="11" t="s">
        <v>96</v>
      </c>
      <c r="P120" s="11" t="s">
        <v>96</v>
      </c>
      <c r="Q120" s="11" t="s">
        <v>96</v>
      </c>
      <c r="R120" s="11" t="s">
        <v>96</v>
      </c>
      <c r="S120" s="11" t="s">
        <v>96</v>
      </c>
      <c r="T120" s="11" t="s">
        <v>96</v>
      </c>
      <c r="U120" s="11" t="s">
        <v>96</v>
      </c>
      <c r="V120" s="11" t="s">
        <v>96</v>
      </c>
      <c r="W120" s="11" t="s">
        <v>96</v>
      </c>
      <c r="X120" s="11" t="s">
        <v>96</v>
      </c>
      <c r="Y120" s="11" t="s">
        <v>96</v>
      </c>
      <c r="Z120" s="11" t="s">
        <v>96</v>
      </c>
      <c r="AA120" s="11" t="s">
        <v>96</v>
      </c>
      <c r="AB120" s="11" t="s">
        <v>96</v>
      </c>
      <c r="AC120" s="11" t="s">
        <v>96</v>
      </c>
      <c r="AD120" s="11" t="s">
        <v>96</v>
      </c>
      <c r="AE120" s="11" t="s">
        <v>96</v>
      </c>
      <c r="AF120" s="3" t="s">
        <v>97</v>
      </c>
      <c r="AG120" s="3" t="s">
        <v>97</v>
      </c>
      <c r="AH120" s="3"/>
      <c r="AI120" s="3"/>
      <c r="AJ120" s="3"/>
      <c r="AK120" s="3"/>
      <c r="AL120" s="3"/>
      <c r="AM120" s="3"/>
      <c r="AN120" s="3"/>
      <c r="AO120" s="3"/>
      <c r="AP120" s="3"/>
      <c r="AQ120" s="3"/>
      <c r="AR120" s="3"/>
      <c r="AS120" s="3"/>
      <c r="AT120" s="3"/>
      <c r="AU120" s="3"/>
      <c r="AV120" s="3"/>
      <c r="AW120" s="1"/>
      <c r="AX120" s="1"/>
      <c r="AY120" s="1"/>
      <c r="AZ120" s="15"/>
      <c r="BA120" s="15"/>
      <c r="BB120" s="15"/>
      <c r="BC120" s="15"/>
      <c r="BD120" s="15"/>
      <c r="BE120" s="15"/>
      <c r="BF120" s="15"/>
      <c r="BG120" s="15"/>
      <c r="BH120" s="15"/>
    </row>
    <row r="121" spans="2:60" ht="17.25">
      <c r="B121" s="1"/>
      <c r="C121" s="3" t="s">
        <v>2</v>
      </c>
      <c r="D121" s="3"/>
      <c r="E121" s="3"/>
      <c r="F121" s="3"/>
      <c r="G121" s="3">
        <v>1</v>
      </c>
      <c r="H121" s="3">
        <f t="shared" ref="H121:AE121" si="20">G121+1</f>
        <v>2</v>
      </c>
      <c r="I121" s="3">
        <f t="shared" si="20"/>
        <v>3</v>
      </c>
      <c r="J121" s="3">
        <f t="shared" si="20"/>
        <v>4</v>
      </c>
      <c r="K121" s="3">
        <f t="shared" si="20"/>
        <v>5</v>
      </c>
      <c r="L121" s="3">
        <f t="shared" si="20"/>
        <v>6</v>
      </c>
      <c r="M121" s="3">
        <f t="shared" si="20"/>
        <v>7</v>
      </c>
      <c r="N121" s="3">
        <f t="shared" si="20"/>
        <v>8</v>
      </c>
      <c r="O121" s="3">
        <f t="shared" si="20"/>
        <v>9</v>
      </c>
      <c r="P121" s="3">
        <f t="shared" si="20"/>
        <v>10</v>
      </c>
      <c r="Q121" s="3">
        <f t="shared" si="20"/>
        <v>11</v>
      </c>
      <c r="R121" s="3">
        <f t="shared" si="20"/>
        <v>12</v>
      </c>
      <c r="S121" s="3">
        <f t="shared" si="20"/>
        <v>13</v>
      </c>
      <c r="T121" s="3">
        <f t="shared" si="20"/>
        <v>14</v>
      </c>
      <c r="U121" s="3">
        <f t="shared" si="20"/>
        <v>15</v>
      </c>
      <c r="V121" s="3">
        <f t="shared" si="20"/>
        <v>16</v>
      </c>
      <c r="W121" s="3">
        <f t="shared" si="20"/>
        <v>17</v>
      </c>
      <c r="X121" s="3">
        <f t="shared" si="20"/>
        <v>18</v>
      </c>
      <c r="Y121" s="3">
        <f t="shared" si="20"/>
        <v>19</v>
      </c>
      <c r="Z121" s="3">
        <f t="shared" si="20"/>
        <v>20</v>
      </c>
      <c r="AA121" s="3">
        <f t="shared" si="20"/>
        <v>21</v>
      </c>
      <c r="AB121" s="3">
        <f t="shared" si="20"/>
        <v>22</v>
      </c>
      <c r="AC121" s="3">
        <f t="shared" si="20"/>
        <v>23</v>
      </c>
      <c r="AD121" s="3">
        <f t="shared" si="20"/>
        <v>24</v>
      </c>
      <c r="AE121" s="3">
        <f t="shared" si="20"/>
        <v>25</v>
      </c>
      <c r="AF121" s="3" t="s">
        <v>2</v>
      </c>
      <c r="AG121" s="3" t="s">
        <v>2</v>
      </c>
      <c r="AH121" s="3"/>
      <c r="AI121" s="3"/>
      <c r="AJ121" s="3"/>
      <c r="AK121" s="3"/>
      <c r="AL121" s="3"/>
      <c r="AM121" s="3"/>
      <c r="AN121" s="3"/>
      <c r="AO121" s="3"/>
      <c r="AP121" s="3"/>
      <c r="AQ121" s="3"/>
      <c r="AR121" s="3"/>
      <c r="AS121" s="3"/>
      <c r="AT121" s="3"/>
      <c r="AU121" s="3"/>
      <c r="AV121" s="3"/>
      <c r="AW121" s="1"/>
      <c r="AX121" s="1"/>
      <c r="AY121" s="1"/>
      <c r="AZ121" s="15"/>
      <c r="BA121" s="15"/>
      <c r="BB121" s="15"/>
      <c r="BC121" s="15"/>
      <c r="BD121" s="15"/>
      <c r="BE121" s="15"/>
      <c r="BF121" s="15"/>
      <c r="BG121" s="15"/>
      <c r="BH121" s="15"/>
    </row>
    <row r="122" spans="2:60" ht="17.25">
      <c r="B122" s="1"/>
      <c r="C122" s="3"/>
      <c r="D122" s="3"/>
      <c r="E122" s="3"/>
      <c r="F122" s="3"/>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3"/>
      <c r="AI122" s="3"/>
      <c r="AJ122" s="3"/>
      <c r="AK122" s="3"/>
      <c r="AL122" s="3"/>
      <c r="AM122" s="3"/>
      <c r="AN122" s="3"/>
      <c r="AO122" s="3"/>
      <c r="AP122" s="3"/>
      <c r="AQ122" s="3"/>
      <c r="AR122" s="3"/>
      <c r="AS122" s="3"/>
      <c r="AT122" s="3"/>
      <c r="AU122" s="3"/>
      <c r="AV122" s="3"/>
      <c r="AW122" s="1"/>
      <c r="AX122" s="1"/>
      <c r="AY122" s="1"/>
      <c r="AZ122" s="15"/>
      <c r="BA122" s="15"/>
      <c r="BB122" s="15"/>
      <c r="BC122" s="15"/>
      <c r="BD122" s="15"/>
      <c r="BE122" s="15"/>
      <c r="BF122" s="15"/>
      <c r="BG122" s="15"/>
      <c r="BH122" s="15"/>
    </row>
    <row r="123" spans="2:60" ht="17.25">
      <c r="B123" s="1"/>
      <c r="C123" s="3" t="s">
        <v>98</v>
      </c>
      <c r="D123" s="3"/>
      <c r="E123" s="3"/>
      <c r="F123" s="3"/>
      <c r="G123" s="6">
        <f>$G$117/$G$6</f>
        <v>0.16000064956971216</v>
      </c>
      <c r="H123" s="6">
        <f>H117/$G$6</f>
        <v>0.17277009977297522</v>
      </c>
      <c r="I123" s="6">
        <f>I117/$G$6</f>
        <v>0.18599906493321933</v>
      </c>
      <c r="J123" s="6">
        <f>J117/$G$6</f>
        <v>0.20050775089648504</v>
      </c>
      <c r="K123" s="6">
        <f>K117/$G$6</f>
        <v>0.21552561545264828</v>
      </c>
      <c r="L123" s="6">
        <f>L117/$G$6</f>
        <v>0.23106598985053034</v>
      </c>
      <c r="M123" s="6">
        <f>M117/$G$6</f>
        <v>0.24714207173491237</v>
      </c>
      <c r="N123" s="6">
        <f>N117/$G$6</f>
        <v>0.26376685740947986</v>
      </c>
      <c r="O123" s="6">
        <f>O117/$G$6</f>
        <v>0.28095306557648025</v>
      </c>
      <c r="P123" s="6">
        <f>P117/$G$6</f>
        <v>0.29871305167114437</v>
      </c>
      <c r="Q123" s="6">
        <f>Q117/$G$6</f>
        <v>0.31705871182330925</v>
      </c>
      <c r="R123" s="6">
        <f>R117/$G$6</f>
        <v>0.33600137538498542</v>
      </c>
      <c r="S123" s="6">
        <f>S117/$G$6</f>
        <v>0.35555168486002492</v>
      </c>
      <c r="T123" s="6">
        <f>T117/$G$6</f>
        <v>0.3757194619597945</v>
      </c>
      <c r="U123" s="6">
        <f>U117/$G$6</f>
        <v>0.3965135583858741</v>
      </c>
      <c r="V123" s="6">
        <f>V117/$G$6</f>
        <v>0.41794168980635271</v>
      </c>
      <c r="W123" s="6">
        <f>W117/$G$6</f>
        <v>0.44001025134513588</v>
      </c>
      <c r="X123" s="6">
        <f>X117/$G$6</f>
        <v>0.46272411274268005</v>
      </c>
      <c r="Y123" s="6">
        <f>Y117/$G$6</f>
        <v>0.48608639117039038</v>
      </c>
      <c r="Z123" s="6">
        <f>Z117/$G$6</f>
        <v>0.5100981994881687</v>
      </c>
      <c r="AA123" s="6">
        <f>AA117/$G$6</f>
        <v>0.53475836752370887</v>
      </c>
      <c r="AB123" s="6">
        <f>AB117/$G$6</f>
        <v>0.56006313372144001</v>
      </c>
      <c r="AC123" s="6">
        <f>AC117/$G$6</f>
        <v>0.58600580425661697</v>
      </c>
      <c r="AD123" s="6">
        <f>AD117/$G$6</f>
        <v>0.61257637643398322</v>
      </c>
      <c r="AE123" s="6">
        <f>AE117/$G$6</f>
        <v>0.63976112288842213</v>
      </c>
      <c r="AF123" s="6" t="s">
        <v>2</v>
      </c>
      <c r="AG123" s="6" t="s">
        <v>2</v>
      </c>
      <c r="AH123" s="3"/>
      <c r="AI123" s="3"/>
      <c r="AJ123" s="3"/>
      <c r="AK123" s="3"/>
      <c r="AL123" s="3"/>
      <c r="AM123" s="3"/>
      <c r="AN123" s="3"/>
      <c r="AO123" s="3"/>
      <c r="AP123" s="3"/>
      <c r="AQ123" s="3"/>
      <c r="AR123" s="3"/>
      <c r="AS123" s="3"/>
      <c r="AT123" s="3"/>
      <c r="AU123" s="3"/>
      <c r="AV123" s="3"/>
      <c r="AW123" s="1"/>
      <c r="AX123" s="1"/>
      <c r="AY123" s="1"/>
      <c r="AZ123" s="15"/>
      <c r="BA123" s="15"/>
      <c r="BB123" s="15"/>
      <c r="BC123" s="15"/>
      <c r="BD123" s="15"/>
      <c r="BE123" s="15"/>
      <c r="BF123" s="15"/>
      <c r="BG123" s="15"/>
      <c r="BH123" s="15"/>
    </row>
    <row r="124" spans="2:60" ht="17.25">
      <c r="B124" s="1"/>
      <c r="C124" s="3" t="s">
        <v>139</v>
      </c>
      <c r="D124" s="3"/>
      <c r="E124" s="3"/>
      <c r="F124" s="3"/>
      <c r="G124" s="6">
        <f>$G$117/$G$6</f>
        <v>0.16000064956971216</v>
      </c>
      <c r="H124" s="6">
        <f>(SUM($G$117:H117))/$G$6</f>
        <v>0.33277074934268736</v>
      </c>
      <c r="I124" s="6">
        <f>(SUM($G$117:I117))/$G$6</f>
        <v>0.51876981427590663</v>
      </c>
      <c r="J124" s="6">
        <f>(SUM($G$117:J117))/$G$6</f>
        <v>0.71927756517239161</v>
      </c>
      <c r="K124" s="6">
        <f>(SUM($G$117:K117))/$G$6</f>
        <v>0.93480318062503986</v>
      </c>
      <c r="L124" s="6">
        <f>(SUM($G$117:L117))/$G$6</f>
        <v>1.1658691704755701</v>
      </c>
      <c r="M124" s="6">
        <f>(SUM($G$117:M117))/$G$6</f>
        <v>1.4130112422104824</v>
      </c>
      <c r="N124" s="6">
        <f>(SUM($G$117:N117))/$G$6</f>
        <v>1.6767780996199624</v>
      </c>
      <c r="O124" s="6">
        <f>(SUM($G$117:O117))/$G$6</f>
        <v>1.9577311651964426</v>
      </c>
      <c r="P124" s="6">
        <f>(SUM($G$117:P117))/$G$6</f>
        <v>2.2564442168675871</v>
      </c>
      <c r="Q124" s="6">
        <f>(SUM($G$117:Q117))/$G$6</f>
        <v>2.5735029286908966</v>
      </c>
      <c r="R124" s="6">
        <f>(SUM($G$117:R117))/$G$6</f>
        <v>2.9095043040758819</v>
      </c>
      <c r="S124" s="6">
        <f>(SUM($G$117:S117))/$G$6</f>
        <v>3.2650559889359068</v>
      </c>
      <c r="T124" s="6">
        <f>(SUM($G$117:T117))/$G$6</f>
        <v>3.6407754508957013</v>
      </c>
      <c r="U124" s="6">
        <f>(SUM($G$117:U117))/$G$6</f>
        <v>4.037289009281575</v>
      </c>
      <c r="V124" s="6">
        <f>(SUM($G$117:V117))/$G$6</f>
        <v>4.4552306990879282</v>
      </c>
      <c r="W124" s="6">
        <f>(SUM($G$117:W117))/$G$6</f>
        <v>4.8952409504330641</v>
      </c>
      <c r="X124" s="6">
        <f>(SUM($G$117:X117))/$G$6</f>
        <v>5.3579650631757438</v>
      </c>
      <c r="Y124" s="6">
        <f>(SUM($G$117:Y117))/$G$6</f>
        <v>5.8440514543461353</v>
      </c>
      <c r="Z124" s="6">
        <f>(SUM($G$117:Z117))/$G$6</f>
        <v>6.3541496538343036</v>
      </c>
      <c r="AA124" s="6">
        <f>(SUM($G$117:AA117))/$G$6</f>
        <v>6.8889080213580121</v>
      </c>
      <c r="AB124" s="6">
        <f>(SUM($G$117:AB117))/$G$6</f>
        <v>7.4489711550794517</v>
      </c>
      <c r="AC124" s="6">
        <f>(SUM($G$117:AC117))/$G$6</f>
        <v>8.0349769593360687</v>
      </c>
      <c r="AD124" s="6">
        <f>(SUM($G$117:AD117))/$G$6</f>
        <v>8.647553335770052</v>
      </c>
      <c r="AE124" s="6">
        <f>(SUM($G$117:AE117))/$G$6</f>
        <v>9.287314458658475</v>
      </c>
      <c r="AF124" s="6" t="s">
        <v>2</v>
      </c>
      <c r="AG124" s="6" t="s">
        <v>2</v>
      </c>
      <c r="AH124" s="3"/>
      <c r="AI124" s="3"/>
      <c r="AJ124" s="3"/>
      <c r="AK124" s="3"/>
      <c r="AL124" s="3"/>
      <c r="AM124" s="3"/>
      <c r="AN124" s="3"/>
      <c r="AO124" s="3"/>
      <c r="AP124" s="3"/>
      <c r="AQ124" s="3"/>
      <c r="AR124" s="3"/>
      <c r="AS124" s="3"/>
      <c r="AT124" s="3"/>
      <c r="AU124" s="3"/>
      <c r="AV124" s="3"/>
      <c r="AW124" s="1"/>
      <c r="AX124" s="1"/>
      <c r="AY124" s="1"/>
      <c r="AZ124" s="15"/>
      <c r="BA124" s="15"/>
      <c r="BB124" s="15"/>
      <c r="BC124" s="15"/>
      <c r="BD124" s="15"/>
      <c r="BE124" s="15"/>
      <c r="BF124" s="15"/>
      <c r="BG124" s="15"/>
      <c r="BH124" s="15"/>
    </row>
    <row r="125" spans="2:60" ht="17.25">
      <c r="B125" s="1"/>
      <c r="C125" s="3"/>
      <c r="D125" s="3"/>
      <c r="E125" s="3"/>
      <c r="F125" s="3"/>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3"/>
      <c r="AI125" s="3"/>
      <c r="AJ125" s="3"/>
      <c r="AK125" s="3"/>
      <c r="AL125" s="3"/>
      <c r="AM125" s="3"/>
      <c r="AN125" s="3"/>
      <c r="AO125" s="3"/>
      <c r="AP125" s="3"/>
      <c r="AQ125" s="3"/>
      <c r="AR125" s="3"/>
      <c r="AS125" s="3"/>
      <c r="AT125" s="3"/>
      <c r="AU125" s="3"/>
      <c r="AV125" s="3"/>
      <c r="AW125" s="1"/>
      <c r="AX125" s="1"/>
      <c r="AY125" s="1"/>
      <c r="AZ125" s="15"/>
      <c r="BA125" s="15"/>
      <c r="BB125" s="15"/>
      <c r="BC125" s="15"/>
      <c r="BD125" s="15"/>
      <c r="BE125" s="15"/>
      <c r="BF125" s="15"/>
      <c r="BG125" s="15"/>
      <c r="BH125" s="15"/>
    </row>
    <row r="126" spans="2:60" ht="17.25">
      <c r="B126" s="1"/>
      <c r="C126" s="3" t="s">
        <v>99</v>
      </c>
      <c r="D126" s="3"/>
      <c r="E126" s="3"/>
      <c r="F126" s="3"/>
      <c r="G126" s="6">
        <f t="shared" ref="G126:AE126" si="21">+G117/$D$6</f>
        <v>4.000016239242804E-2</v>
      </c>
      <c r="H126" s="6">
        <f t="shared" si="21"/>
        <v>4.3192524943243805E-2</v>
      </c>
      <c r="I126" s="6">
        <f t="shared" si="21"/>
        <v>4.6499766233304832E-2</v>
      </c>
      <c r="J126" s="6">
        <f t="shared" si="21"/>
        <v>5.0126937724121259E-2</v>
      </c>
      <c r="K126" s="6">
        <f t="shared" si="21"/>
        <v>5.3881403863162071E-2</v>
      </c>
      <c r="L126" s="6">
        <f t="shared" si="21"/>
        <v>5.7766497462632585E-2</v>
      </c>
      <c r="M126" s="6">
        <f t="shared" si="21"/>
        <v>6.1785517933728093E-2</v>
      </c>
      <c r="N126" s="6">
        <f t="shared" si="21"/>
        <v>6.5941714352369965E-2</v>
      </c>
      <c r="O126" s="6">
        <f t="shared" si="21"/>
        <v>7.0238266394120064E-2</v>
      </c>
      <c r="P126" s="6">
        <f t="shared" si="21"/>
        <v>7.4678262917786092E-2</v>
      </c>
      <c r="Q126" s="6">
        <f t="shared" si="21"/>
        <v>7.9264677955827312E-2</v>
      </c>
      <c r="R126" s="6">
        <f t="shared" si="21"/>
        <v>8.4000343846246356E-2</v>
      </c>
      <c r="S126" s="6">
        <f t="shared" si="21"/>
        <v>8.888792121500623E-2</v>
      </c>
      <c r="T126" s="6">
        <f t="shared" si="21"/>
        <v>9.3929865489948625E-2</v>
      </c>
      <c r="U126" s="6">
        <f t="shared" si="21"/>
        <v>9.9128389596468525E-2</v>
      </c>
      <c r="V126" s="6">
        <f t="shared" si="21"/>
        <v>0.10448542245158818</v>
      </c>
      <c r="W126" s="6">
        <f t="shared" si="21"/>
        <v>0.11000256283628397</v>
      </c>
      <c r="X126" s="6">
        <f t="shared" si="21"/>
        <v>0.11568102818567001</v>
      </c>
      <c r="Y126" s="6">
        <f t="shared" si="21"/>
        <v>0.12152159779259759</v>
      </c>
      <c r="Z126" s="6">
        <f t="shared" si="21"/>
        <v>0.12752454987204218</v>
      </c>
      <c r="AA126" s="6">
        <f t="shared" si="21"/>
        <v>0.13368959188092722</v>
      </c>
      <c r="AB126" s="6">
        <f t="shared" si="21"/>
        <v>0.14001578343036</v>
      </c>
      <c r="AC126" s="6">
        <f t="shared" si="21"/>
        <v>0.14650145106415424</v>
      </c>
      <c r="AD126" s="6">
        <f t="shared" si="21"/>
        <v>0.1531440941084958</v>
      </c>
      <c r="AE126" s="6">
        <f t="shared" si="21"/>
        <v>0.15994028072210553</v>
      </c>
      <c r="AF126" s="6" t="s">
        <v>2</v>
      </c>
      <c r="AG126" s="6" t="s">
        <v>2</v>
      </c>
      <c r="AH126" s="3"/>
      <c r="AI126" s="3"/>
      <c r="AJ126" s="3"/>
      <c r="AK126" s="3"/>
      <c r="AL126" s="3"/>
      <c r="AM126" s="3"/>
      <c r="AN126" s="3"/>
      <c r="AO126" s="3"/>
      <c r="AP126" s="3"/>
      <c r="AQ126" s="3"/>
      <c r="AR126" s="3"/>
      <c r="AS126" s="3"/>
      <c r="AT126" s="3"/>
      <c r="AU126" s="3"/>
      <c r="AV126" s="3"/>
      <c r="AW126" s="1"/>
      <c r="AX126" s="1"/>
      <c r="AY126" s="1"/>
      <c r="AZ126" s="15"/>
      <c r="BA126" s="15"/>
      <c r="BB126" s="15"/>
      <c r="BC126" s="15"/>
      <c r="BD126" s="15"/>
      <c r="BE126" s="15"/>
      <c r="BF126" s="15"/>
      <c r="BG126" s="15"/>
      <c r="BH126" s="15"/>
    </row>
    <row r="127" spans="2:60" ht="17.25">
      <c r="B127" s="1"/>
      <c r="C127" s="3" t="s">
        <v>100</v>
      </c>
      <c r="D127" s="3" t="s">
        <v>140</v>
      </c>
      <c r="F127" s="3"/>
      <c r="G127" s="6">
        <f>+G117/$D$6</f>
        <v>4.000016239242804E-2</v>
      </c>
      <c r="H127" s="6">
        <f>(SUM($G$117:H117))/$D$6</f>
        <v>8.3192687335671839E-2</v>
      </c>
      <c r="I127" s="6">
        <f>(SUM($G$117:I117))/$D$6</f>
        <v>0.12969245356897666</v>
      </c>
      <c r="J127" s="6">
        <f>(SUM($G$117:J117))/$D$6</f>
        <v>0.1798193912930979</v>
      </c>
      <c r="K127" s="6">
        <f>(SUM($G$117:K117))/$D$6</f>
        <v>0.23370079515625997</v>
      </c>
      <c r="L127" s="6">
        <f>(SUM($G$117:L117))/$D$6</f>
        <v>0.29146729261889254</v>
      </c>
      <c r="M127" s="6">
        <f>(SUM($G$117:M117))/$D$6</f>
        <v>0.35325281055262059</v>
      </c>
      <c r="N127" s="6">
        <f>(SUM($G$117:N117))/$D$6</f>
        <v>0.4191945249049906</v>
      </c>
      <c r="O127" s="6">
        <f>(SUM($G$117:O117))/$D$6</f>
        <v>0.48943279129911066</v>
      </c>
      <c r="P127" s="6">
        <f>(SUM($G$117:P117))/$D$6</f>
        <v>0.56411105421689678</v>
      </c>
      <c r="Q127" s="6">
        <f>(SUM($G$117:Q117))/$D$6</f>
        <v>0.64337573217272415</v>
      </c>
      <c r="R127" s="6">
        <f>(SUM($G$117:R117))/$D$6</f>
        <v>0.72737607601897047</v>
      </c>
      <c r="S127" s="6">
        <f>(SUM($G$117:S117))/$D$6</f>
        <v>0.81626399723397669</v>
      </c>
      <c r="T127" s="6">
        <f>(SUM($G$117:T117))/$D$6</f>
        <v>0.91019386272392533</v>
      </c>
      <c r="U127" s="6">
        <f>(SUM($G$117:U117))/$D$6</f>
        <v>1.0093222523203937</v>
      </c>
      <c r="V127" s="6">
        <f>(SUM($G$117:V117))/$D$6</f>
        <v>1.1138076747719821</v>
      </c>
      <c r="W127" s="6">
        <f>(SUM($G$117:W117))/$D$6</f>
        <v>1.223810237608266</v>
      </c>
      <c r="X127" s="6">
        <f>(SUM($G$117:X117))/$D$6</f>
        <v>1.339491265793936</v>
      </c>
      <c r="Y127" s="6">
        <f>(SUM($G$117:Y117))/$D$6</f>
        <v>1.4610128635865338</v>
      </c>
      <c r="Z127" s="6">
        <f>(SUM($G$117:Z117))/$D$6</f>
        <v>1.5885374134585759</v>
      </c>
      <c r="AA127" s="6">
        <f>(SUM($G$117:AA117))/$D$6</f>
        <v>1.722227005339503</v>
      </c>
      <c r="AB127" s="6">
        <f>(SUM($G$117:AB117))/$D$6</f>
        <v>1.8622427887698629</v>
      </c>
      <c r="AC127" s="6">
        <f>(SUM($G$117:AC117))/$D$6</f>
        <v>2.0087442398340172</v>
      </c>
      <c r="AD127" s="6">
        <f>(SUM($G$117:AD117))/$D$6</f>
        <v>2.161888333942513</v>
      </c>
      <c r="AE127" s="6">
        <f>(SUM($G$117:AE117))/$D$6</f>
        <v>2.3218286146646188</v>
      </c>
      <c r="AF127" s="6" t="s">
        <v>2</v>
      </c>
      <c r="AG127" s="6" t="s">
        <v>2</v>
      </c>
      <c r="AH127" s="3"/>
      <c r="AI127" s="3"/>
      <c r="AJ127" s="3"/>
      <c r="AK127" s="3"/>
      <c r="AL127" s="3"/>
      <c r="AM127" s="3"/>
      <c r="AN127" s="3"/>
      <c r="AO127" s="3"/>
      <c r="AP127" s="3"/>
      <c r="AQ127" s="3"/>
      <c r="AR127" s="3"/>
      <c r="AS127" s="3"/>
      <c r="AT127" s="3"/>
      <c r="AU127" s="3"/>
      <c r="AV127" s="3"/>
      <c r="AW127" s="1"/>
      <c r="AX127" s="1"/>
      <c r="AY127" s="1"/>
      <c r="AZ127" s="15"/>
      <c r="BA127" s="15"/>
      <c r="BB127" s="15"/>
      <c r="BC127" s="15"/>
      <c r="BD127" s="15"/>
      <c r="BE127" s="15"/>
      <c r="BF127" s="15"/>
      <c r="BG127" s="15"/>
      <c r="BH127" s="15"/>
    </row>
    <row r="128" spans="2:60" ht="17.25">
      <c r="B128" s="1"/>
      <c r="C128" s="3"/>
      <c r="D128" s="3"/>
      <c r="E128" s="3"/>
      <c r="F128" s="3"/>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3"/>
      <c r="AI128" s="3"/>
      <c r="AJ128" s="3"/>
      <c r="AK128" s="3"/>
      <c r="AL128" s="3"/>
      <c r="AM128" s="3"/>
      <c r="AN128" s="3"/>
      <c r="AO128" s="3"/>
      <c r="AP128" s="3"/>
      <c r="AQ128" s="3"/>
      <c r="AR128" s="3"/>
      <c r="AS128" s="3"/>
      <c r="AT128" s="3"/>
      <c r="AU128" s="3"/>
      <c r="AV128" s="3"/>
      <c r="AW128" s="1"/>
      <c r="AX128" s="1"/>
      <c r="AY128" s="1"/>
      <c r="AZ128" s="15"/>
      <c r="BA128" s="15"/>
      <c r="BB128" s="15"/>
      <c r="BC128" s="15"/>
      <c r="BD128" s="15"/>
      <c r="BE128" s="15"/>
      <c r="BF128" s="15"/>
      <c r="BG128" s="15"/>
      <c r="BH128" s="15"/>
    </row>
    <row r="129" spans="2:60" ht="17.25">
      <c r="B129" s="1"/>
      <c r="C129" s="3" t="s">
        <v>101</v>
      </c>
      <c r="D129" s="3"/>
      <c r="E129" s="3"/>
      <c r="F129" s="3"/>
      <c r="G129" s="6">
        <f>(G110-((G110-G114)*$I$19))/$D$6</f>
        <v>9.101613927045453E-2</v>
      </c>
      <c r="H129" s="6">
        <f>(H110-((H110-H114)*$I$19))/$D$6</f>
        <v>9.4515653477636338E-2</v>
      </c>
      <c r="I129" s="6">
        <f>(I110-((I110-I114)*$I$19))/$D$6</f>
        <v>9.8158611528105427E-2</v>
      </c>
      <c r="J129" s="6">
        <f>(J110-((J110-J114)*$I$19))/$D$6</f>
        <v>0.10215272143804786</v>
      </c>
      <c r="K129" s="6">
        <f>(K110-((K110-K114)*$I$19))/$D$6</f>
        <v>0.1063082512691934</v>
      </c>
      <c r="L129" s="6">
        <f>(L110-((L110-L114)*$I$19))/$D$6</f>
        <v>0.1106317074841344</v>
      </c>
      <c r="M129" s="6">
        <f>(M110-((M110-M114)*$I$19))/$D$6</f>
        <v>0.11512985829393914</v>
      </c>
      <c r="N129" s="6">
        <f>(N110-((N110-N114)*$I$19))/$D$6</f>
        <v>0.11980974417279017</v>
      </c>
      <c r="O129" s="6">
        <f>(O110-((O110-O114)*$I$19))/$D$6</f>
        <v>0.12467868879454892</v>
      </c>
      <c r="P129" s="6">
        <f>(P110-((P110-P114)*$I$19))/$D$6</f>
        <v>0.12974431040816439</v>
      </c>
      <c r="Q129" s="6">
        <f>(Q110-((Q110-Q114)*$I$19))/$D$6</f>
        <v>0.13501453366952035</v>
      </c>
      <c r="R129" s="6">
        <f>(R110-((R110-R114)*$I$19))/$D$6</f>
        <v>0.14049760194802241</v>
      </c>
      <c r="S129" s="6">
        <f>(S110-((S110-S114)*$I$19))/$D$6</f>
        <v>0.14620209012695698</v>
      </c>
      <c r="T129" s="6">
        <f>(T110-((T110-T114)*$I$19))/$D$6</f>
        <v>0.15213691791742034</v>
      </c>
      <c r="U129" s="6">
        <f>(U110-((U110-U114)*$I$19))/$D$6</f>
        <v>0.15831136370640464</v>
      </c>
      <c r="V129" s="6">
        <f>(V110-((V110-V114)*$I$19))/$D$6</f>
        <v>0.16473507896045797</v>
      </c>
      <c r="W129" s="6">
        <f>(W110-((W110-W114)*$I$19))/$D$6</f>
        <v>0.17141810320718817</v>
      </c>
      <c r="X129" s="6">
        <f>(X110-((X110-X114)*$I$19))/$D$6</f>
        <v>0.17837087961777784</v>
      </c>
      <c r="Y129" s="6">
        <f>(Y110-((Y110-Y114)*$I$19))/$D$6</f>
        <v>0.18560427121460102</v>
      </c>
      <c r="Z129" s="6">
        <f>(Z110-((Z110-Z114)*$I$19))/$D$6</f>
        <v>0.19312957772900149</v>
      </c>
      <c r="AA129" s="6">
        <f>(AA110-((AA110-AA114)*$I$19))/$D$6</f>
        <v>0.20095855313529332</v>
      </c>
      <c r="AB129" s="6">
        <f>(AB110-((AB110-AB114)*$I$19))/$D$6</f>
        <v>0.20910342388809169</v>
      </c>
      <c r="AC129" s="6">
        <f>(AC110-((AC110-AC114)*$I$19))/$D$6</f>
        <v>0.21757690789116452</v>
      </c>
      <c r="AD129" s="6">
        <f>(AD110-((AD110-AD114)*$I$19))/$D$6</f>
        <v>0.22639223422712762</v>
      </c>
      <c r="AE129" s="6">
        <f>(AE110-((AE110-AE114)*$I$19))/$D$6</f>
        <v>0.23556316367847965</v>
      </c>
      <c r="AF129" s="6"/>
      <c r="AG129" s="6"/>
      <c r="AH129" s="3"/>
      <c r="AI129" s="3"/>
      <c r="AJ129" s="3"/>
      <c r="AK129" s="3"/>
      <c r="AL129" s="3"/>
      <c r="AM129" s="3"/>
      <c r="AN129" s="3"/>
      <c r="AO129" s="3"/>
      <c r="AP129" s="3"/>
      <c r="AQ129" s="3"/>
      <c r="AR129" s="3"/>
      <c r="AS129" s="3"/>
      <c r="AT129" s="3"/>
      <c r="AU129" s="3"/>
      <c r="AV129" s="3"/>
      <c r="AW129" s="1"/>
      <c r="AX129" s="1"/>
      <c r="AY129" s="1"/>
      <c r="AZ129" s="15"/>
      <c r="BA129" s="15"/>
      <c r="BB129" s="15"/>
      <c r="BC129" s="15"/>
      <c r="BD129" s="15"/>
      <c r="BE129" s="15"/>
      <c r="BF129" s="15"/>
      <c r="BG129" s="15"/>
      <c r="BH129" s="15"/>
    </row>
    <row r="130" spans="2:60" ht="17.25">
      <c r="B130" s="1"/>
      <c r="C130" s="3" t="s">
        <v>100</v>
      </c>
      <c r="D130" s="3"/>
      <c r="E130" s="3"/>
      <c r="F130" s="3"/>
      <c r="G130" s="6">
        <f>G129</f>
        <v>9.101613927045453E-2</v>
      </c>
      <c r="H130" s="6">
        <f t="shared" ref="H130:AE130" si="22">G130+H129</f>
        <v>0.18553179274809087</v>
      </c>
      <c r="I130" s="6">
        <f t="shared" si="22"/>
        <v>0.2836904042761963</v>
      </c>
      <c r="J130" s="6">
        <f t="shared" si="22"/>
        <v>0.38584312571424417</v>
      </c>
      <c r="K130" s="6">
        <f t="shared" si="22"/>
        <v>0.49215137698343758</v>
      </c>
      <c r="L130" s="6">
        <f t="shared" si="22"/>
        <v>0.60278308446757201</v>
      </c>
      <c r="M130" s="6">
        <f t="shared" si="22"/>
        <v>0.71791294276151119</v>
      </c>
      <c r="N130" s="6">
        <f t="shared" si="22"/>
        <v>0.8377226869343013</v>
      </c>
      <c r="O130" s="6">
        <f t="shared" si="22"/>
        <v>0.96240137572885021</v>
      </c>
      <c r="P130" s="6">
        <f t="shared" si="22"/>
        <v>1.0921456861370147</v>
      </c>
      <c r="Q130" s="6">
        <f t="shared" si="22"/>
        <v>1.227160219806535</v>
      </c>
      <c r="R130" s="6">
        <f t="shared" si="22"/>
        <v>1.3676578217545574</v>
      </c>
      <c r="S130" s="6">
        <f t="shared" si="22"/>
        <v>1.5138599118815144</v>
      </c>
      <c r="T130" s="6">
        <f t="shared" si="22"/>
        <v>1.6659968297989347</v>
      </c>
      <c r="U130" s="6">
        <f t="shared" si="22"/>
        <v>1.8243081935053393</v>
      </c>
      <c r="V130" s="6">
        <f t="shared" si="22"/>
        <v>1.9890432724657974</v>
      </c>
      <c r="W130" s="6">
        <f t="shared" si="22"/>
        <v>2.1604613756729854</v>
      </c>
      <c r="X130" s="6">
        <f t="shared" si="22"/>
        <v>2.3388322552907632</v>
      </c>
      <c r="Y130" s="6">
        <f t="shared" si="22"/>
        <v>2.5244365265053643</v>
      </c>
      <c r="Z130" s="6">
        <f t="shared" si="22"/>
        <v>2.7175661042343657</v>
      </c>
      <c r="AA130" s="6">
        <f t="shared" si="22"/>
        <v>2.9185246573696588</v>
      </c>
      <c r="AB130" s="6">
        <f t="shared" si="22"/>
        <v>3.1276280812577504</v>
      </c>
      <c r="AC130" s="6">
        <f t="shared" si="22"/>
        <v>3.3452049891489151</v>
      </c>
      <c r="AD130" s="6">
        <f t="shared" si="22"/>
        <v>3.5715972233760427</v>
      </c>
      <c r="AE130" s="6">
        <f t="shared" si="22"/>
        <v>3.8071603870545223</v>
      </c>
      <c r="AF130" s="6"/>
      <c r="AG130" s="6"/>
      <c r="AH130" s="3"/>
      <c r="AI130" s="3"/>
      <c r="AJ130" s="3"/>
      <c r="AK130" s="3"/>
      <c r="AL130" s="3"/>
      <c r="AM130" s="3"/>
      <c r="AN130" s="3"/>
      <c r="AO130" s="3"/>
      <c r="AP130" s="3"/>
      <c r="AQ130" s="3"/>
      <c r="AR130" s="3"/>
      <c r="AS130" s="3"/>
      <c r="AT130" s="3"/>
      <c r="AU130" s="3"/>
      <c r="AV130" s="3"/>
      <c r="AW130" s="1"/>
      <c r="AX130" s="1"/>
      <c r="AY130" s="1"/>
      <c r="AZ130" s="15"/>
      <c r="BA130" s="15"/>
      <c r="BB130" s="15"/>
      <c r="BC130" s="15"/>
      <c r="BD130" s="15"/>
      <c r="BE130" s="15"/>
      <c r="BF130" s="15"/>
      <c r="BG130" s="15"/>
      <c r="BH130" s="15"/>
    </row>
    <row r="131" spans="2:60" ht="17.25">
      <c r="B131" s="1"/>
      <c r="C131" s="3"/>
      <c r="D131" s="3"/>
      <c r="E131" s="3"/>
      <c r="F131" s="3"/>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3"/>
      <c r="AI131" s="3"/>
      <c r="AJ131" s="3"/>
      <c r="AK131" s="3"/>
      <c r="AL131" s="3"/>
      <c r="AM131" s="3"/>
      <c r="AN131" s="3"/>
      <c r="AO131" s="3"/>
      <c r="AP131" s="3"/>
      <c r="AQ131" s="3"/>
      <c r="AR131" s="3"/>
      <c r="AS131" s="3"/>
      <c r="AT131" s="3"/>
      <c r="AU131" s="3"/>
      <c r="AV131" s="3"/>
      <c r="AW131" s="1"/>
      <c r="AX131" s="1"/>
      <c r="AY131" s="1"/>
      <c r="AZ131" s="15"/>
      <c r="BA131" s="15"/>
      <c r="BB131" s="15"/>
      <c r="BC131" s="15"/>
      <c r="BD131" s="15"/>
      <c r="BE131" s="15"/>
      <c r="BF131" s="15"/>
      <c r="BG131" s="15"/>
      <c r="BH131" s="15"/>
    </row>
    <row r="132" spans="2:60" ht="17.25">
      <c r="B132" s="1"/>
      <c r="C132" s="3" t="s">
        <v>102</v>
      </c>
      <c r="D132" s="3"/>
      <c r="E132" s="3"/>
      <c r="F132" s="3"/>
      <c r="G132" s="5">
        <f>H75/$I$15</f>
        <v>1300204.4505904759</v>
      </c>
      <c r="H132" s="5">
        <f>I75/$I$15</f>
        <v>1352948.7352807615</v>
      </c>
      <c r="I132" s="5">
        <f>J75/$I$15</f>
        <v>1407824.874558659</v>
      </c>
      <c r="J132" s="5">
        <f>K75/$I$15</f>
        <v>1464918.805103672</v>
      </c>
      <c r="K132" s="5">
        <f>L75/$I$15</f>
        <v>1524319.9209373656</v>
      </c>
      <c r="L132" s="5">
        <f>M75/$I$15</f>
        <v>1586121.2123132935</v>
      </c>
      <c r="M132" s="5">
        <f>N75/$I$15</f>
        <v>1650419.4101804113</v>
      </c>
      <c r="N132" s="5">
        <f>O75/$I$15</f>
        <v>1717315.1364434513</v>
      </c>
      <c r="O132" s="5">
        <f>P75/$I$15</f>
        <v>1786913.0602526879</v>
      </c>
      <c r="P132" s="5">
        <f>Q75/$I$15</f>
        <v>1859322.0605648383</v>
      </c>
      <c r="Q132" s="5">
        <f>R75/$I$15</f>
        <v>1934655.395226537</v>
      </c>
      <c r="R132" s="5">
        <f>S75/$I$15</f>
        <v>2013030.876841876</v>
      </c>
      <c r="S132" s="5">
        <f>T75/$I$15</f>
        <v>2094571.0556960176</v>
      </c>
      <c r="T132" s="5">
        <f>U75/$I$15</f>
        <v>2179403.4100177377</v>
      </c>
      <c r="U132" s="5">
        <f>V75/$I$15</f>
        <v>2267660.5438751443</v>
      </c>
      <c r="V132" s="5">
        <f>W75/$I$15</f>
        <v>2359480.3930105474</v>
      </c>
      <c r="W132" s="5">
        <f>X75/$I$15</f>
        <v>2455006.4389327792</v>
      </c>
      <c r="X132" s="5">
        <f>Y75/$I$15</f>
        <v>2554387.9315979532</v>
      </c>
      <c r="Y132" s="5">
        <f>Z75/$I$15</f>
        <v>2657780.1210229713</v>
      </c>
      <c r="Z132" s="5">
        <f>AA75/$I$15</f>
        <v>2765344.4981898223</v>
      </c>
      <c r="AA132" s="5">
        <f>AB75/$I$15</f>
        <v>2877249.0456131254</v>
      </c>
      <c r="AB132" s="5">
        <f>AC75/$I$15</f>
        <v>2993668.4979582322</v>
      </c>
      <c r="AC132" s="5">
        <f>AD75/$I$15</f>
        <v>3114784.6131127607</v>
      </c>
      <c r="AD132" s="5">
        <f>AE75/$I$15</f>
        <v>3240786.4541305555</v>
      </c>
      <c r="AE132" s="5">
        <f>AF75/$I$15</f>
        <v>3371870.6824838617</v>
      </c>
      <c r="AF132" s="5" t="s">
        <v>2</v>
      </c>
      <c r="AG132" s="5" t="s">
        <v>2</v>
      </c>
      <c r="AH132" s="5"/>
      <c r="AI132" s="5"/>
      <c r="AJ132" s="5"/>
      <c r="AK132" s="5"/>
      <c r="AL132" s="5"/>
      <c r="AM132" s="5"/>
      <c r="AN132" s="5"/>
      <c r="AO132" s="5"/>
      <c r="AP132" s="5"/>
      <c r="AQ132" s="5"/>
      <c r="AR132" s="3"/>
      <c r="AS132" s="3"/>
      <c r="AT132" s="3"/>
      <c r="AU132" s="3"/>
      <c r="AV132" s="3"/>
      <c r="AW132" s="1"/>
      <c r="AX132" s="1"/>
      <c r="AY132" s="1"/>
      <c r="AZ132" s="15"/>
      <c r="BA132" s="15"/>
      <c r="BB132" s="15"/>
      <c r="BC132" s="15"/>
      <c r="BD132" s="15"/>
      <c r="BE132" s="15"/>
      <c r="BF132" s="15"/>
      <c r="BG132" s="15"/>
      <c r="BH132" s="15"/>
    </row>
    <row r="133" spans="2:60" ht="17.25">
      <c r="B133" s="1"/>
      <c r="C133" s="3" t="s">
        <v>103</v>
      </c>
      <c r="D133" s="3"/>
      <c r="E133" s="3"/>
      <c r="F133" s="3"/>
      <c r="G133" s="5">
        <f>D13</f>
        <v>0</v>
      </c>
      <c r="H133" s="5">
        <f t="shared" ref="H133:AE133" si="23">G133*(1+$D$14)</f>
        <v>0</v>
      </c>
      <c r="I133" s="5">
        <f t="shared" si="23"/>
        <v>0</v>
      </c>
      <c r="J133" s="5">
        <f t="shared" si="23"/>
        <v>0</v>
      </c>
      <c r="K133" s="5">
        <f t="shared" si="23"/>
        <v>0</v>
      </c>
      <c r="L133" s="5">
        <f t="shared" si="23"/>
        <v>0</v>
      </c>
      <c r="M133" s="5">
        <f t="shared" si="23"/>
        <v>0</v>
      </c>
      <c r="N133" s="5">
        <f t="shared" si="23"/>
        <v>0</v>
      </c>
      <c r="O133" s="5">
        <f t="shared" si="23"/>
        <v>0</v>
      </c>
      <c r="P133" s="5">
        <f t="shared" si="23"/>
        <v>0</v>
      </c>
      <c r="Q133" s="5">
        <f t="shared" si="23"/>
        <v>0</v>
      </c>
      <c r="R133" s="5">
        <f t="shared" si="23"/>
        <v>0</v>
      </c>
      <c r="S133" s="5">
        <f t="shared" si="23"/>
        <v>0</v>
      </c>
      <c r="T133" s="5">
        <f t="shared" si="23"/>
        <v>0</v>
      </c>
      <c r="U133" s="5">
        <f t="shared" si="23"/>
        <v>0</v>
      </c>
      <c r="V133" s="5">
        <f t="shared" si="23"/>
        <v>0</v>
      </c>
      <c r="W133" s="5">
        <f t="shared" si="23"/>
        <v>0</v>
      </c>
      <c r="X133" s="5">
        <f t="shared" si="23"/>
        <v>0</v>
      </c>
      <c r="Y133" s="5">
        <f t="shared" si="23"/>
        <v>0</v>
      </c>
      <c r="Z133" s="5">
        <f t="shared" si="23"/>
        <v>0</v>
      </c>
      <c r="AA133" s="5">
        <f t="shared" si="23"/>
        <v>0</v>
      </c>
      <c r="AB133" s="5">
        <f t="shared" si="23"/>
        <v>0</v>
      </c>
      <c r="AC133" s="5">
        <f t="shared" si="23"/>
        <v>0</v>
      </c>
      <c r="AD133" s="5">
        <f t="shared" si="23"/>
        <v>0</v>
      </c>
      <c r="AE133" s="5">
        <f t="shared" si="23"/>
        <v>0</v>
      </c>
      <c r="AF133" s="5"/>
      <c r="AG133" s="5"/>
      <c r="AH133" s="5"/>
      <c r="AI133" s="5"/>
      <c r="AJ133" s="5"/>
      <c r="AK133" s="5"/>
      <c r="AL133" s="5"/>
      <c r="AM133" s="5"/>
      <c r="AN133" s="5"/>
      <c r="AO133" s="5"/>
      <c r="AP133" s="5"/>
      <c r="AQ133" s="5"/>
      <c r="AR133" s="3"/>
      <c r="AS133" s="3"/>
      <c r="AT133" s="3"/>
      <c r="AU133" s="3"/>
      <c r="AV133" s="3"/>
      <c r="AW133" s="1"/>
      <c r="AX133" s="1"/>
      <c r="AY133" s="1"/>
      <c r="AZ133" s="15"/>
      <c r="BA133" s="15"/>
      <c r="BB133" s="15"/>
      <c r="BC133" s="15"/>
      <c r="BD133" s="15"/>
      <c r="BE133" s="15"/>
      <c r="BF133" s="15"/>
      <c r="BG133" s="15"/>
      <c r="BH133" s="15"/>
    </row>
    <row r="134" spans="2:60" ht="17.25">
      <c r="B134" s="1"/>
      <c r="C134" s="3" t="s">
        <v>104</v>
      </c>
      <c r="D134" s="3"/>
      <c r="E134" s="3"/>
      <c r="F134" s="3"/>
      <c r="G134" s="5">
        <f t="shared" ref="G134:AE134" si="24">SUM(G132:G133)</f>
        <v>1300204.4505904759</v>
      </c>
      <c r="H134" s="5">
        <f t="shared" si="24"/>
        <v>1352948.7352807615</v>
      </c>
      <c r="I134" s="5">
        <f t="shared" si="24"/>
        <v>1407824.874558659</v>
      </c>
      <c r="J134" s="5">
        <f t="shared" si="24"/>
        <v>1464918.805103672</v>
      </c>
      <c r="K134" s="5">
        <f t="shared" si="24"/>
        <v>1524319.9209373656</v>
      </c>
      <c r="L134" s="5">
        <f t="shared" si="24"/>
        <v>1586121.2123132935</v>
      </c>
      <c r="M134" s="5">
        <f t="shared" si="24"/>
        <v>1650419.4101804113</v>
      </c>
      <c r="N134" s="5">
        <f t="shared" si="24"/>
        <v>1717315.1364434513</v>
      </c>
      <c r="O134" s="5">
        <f t="shared" si="24"/>
        <v>1786913.0602526879</v>
      </c>
      <c r="P134" s="5">
        <f t="shared" si="24"/>
        <v>1859322.0605648383</v>
      </c>
      <c r="Q134" s="5">
        <f t="shared" si="24"/>
        <v>1934655.395226537</v>
      </c>
      <c r="R134" s="5">
        <f t="shared" si="24"/>
        <v>2013030.876841876</v>
      </c>
      <c r="S134" s="5">
        <f t="shared" si="24"/>
        <v>2094571.0556960176</v>
      </c>
      <c r="T134" s="5">
        <f t="shared" si="24"/>
        <v>2179403.4100177377</v>
      </c>
      <c r="U134" s="5">
        <f t="shared" si="24"/>
        <v>2267660.5438751443</v>
      </c>
      <c r="V134" s="5">
        <f t="shared" si="24"/>
        <v>2359480.3930105474</v>
      </c>
      <c r="W134" s="5">
        <f t="shared" si="24"/>
        <v>2455006.4389327792</v>
      </c>
      <c r="X134" s="5">
        <f t="shared" si="24"/>
        <v>2554387.9315979532</v>
      </c>
      <c r="Y134" s="5">
        <f t="shared" si="24"/>
        <v>2657780.1210229713</v>
      </c>
      <c r="Z134" s="5">
        <f t="shared" si="24"/>
        <v>2765344.4981898223</v>
      </c>
      <c r="AA134" s="5">
        <f t="shared" si="24"/>
        <v>2877249.0456131254</v>
      </c>
      <c r="AB134" s="5">
        <f t="shared" si="24"/>
        <v>2993668.4979582322</v>
      </c>
      <c r="AC134" s="5">
        <f t="shared" si="24"/>
        <v>3114784.6131127607</v>
      </c>
      <c r="AD134" s="5">
        <f t="shared" si="24"/>
        <v>3240786.4541305555</v>
      </c>
      <c r="AE134" s="5">
        <f t="shared" si="24"/>
        <v>3371870.6824838617</v>
      </c>
      <c r="AF134" s="5"/>
      <c r="AG134" s="5"/>
      <c r="AH134" s="5"/>
      <c r="AI134" s="5"/>
      <c r="AJ134" s="5"/>
      <c r="AK134" s="5"/>
      <c r="AL134" s="5"/>
      <c r="AM134" s="5"/>
      <c r="AN134" s="5"/>
      <c r="AO134" s="5"/>
      <c r="AP134" s="5"/>
      <c r="AQ134" s="5"/>
      <c r="AR134" s="3"/>
      <c r="AS134" s="3"/>
      <c r="AT134" s="3"/>
      <c r="AU134" s="3"/>
      <c r="AV134" s="3"/>
      <c r="AW134" s="1"/>
      <c r="AX134" s="1"/>
      <c r="AY134" s="1"/>
      <c r="AZ134" s="15"/>
      <c r="BA134" s="15"/>
      <c r="BB134" s="15"/>
      <c r="BC134" s="15"/>
      <c r="BD134" s="15"/>
      <c r="BE134" s="15"/>
      <c r="BF134" s="15"/>
      <c r="BG134" s="15"/>
      <c r="BH134" s="15"/>
    </row>
    <row r="135" spans="2:60" ht="17.25">
      <c r="B135" s="1"/>
      <c r="C135" s="3"/>
      <c r="D135" s="3"/>
      <c r="E135" s="3"/>
      <c r="F135" s="3"/>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3"/>
      <c r="AS135" s="3"/>
      <c r="AT135" s="3"/>
      <c r="AU135" s="3"/>
      <c r="AV135" s="3"/>
      <c r="AW135" s="1"/>
      <c r="AX135" s="1"/>
      <c r="AY135" s="1"/>
      <c r="AZ135" s="15"/>
      <c r="BA135" s="15"/>
      <c r="BB135" s="15"/>
      <c r="BC135" s="15"/>
      <c r="BD135" s="15"/>
      <c r="BE135" s="15"/>
      <c r="BF135" s="15"/>
      <c r="BG135" s="15"/>
      <c r="BH135" s="15"/>
    </row>
    <row r="136" spans="2:60" ht="17.25">
      <c r="B136" s="1"/>
      <c r="C136" s="3" t="s">
        <v>105</v>
      </c>
      <c r="D136" s="3"/>
      <c r="E136" s="3"/>
      <c r="F136" s="3"/>
      <c r="G136" s="5">
        <f t="shared" ref="G136:AE136" si="25">$D$6</f>
        <v>880000</v>
      </c>
      <c r="H136" s="5">
        <f t="shared" si="25"/>
        <v>880000</v>
      </c>
      <c r="I136" s="5">
        <f t="shared" si="25"/>
        <v>880000</v>
      </c>
      <c r="J136" s="5">
        <f t="shared" si="25"/>
        <v>880000</v>
      </c>
      <c r="K136" s="5">
        <f t="shared" si="25"/>
        <v>880000</v>
      </c>
      <c r="L136" s="5">
        <f t="shared" si="25"/>
        <v>880000</v>
      </c>
      <c r="M136" s="5">
        <f t="shared" si="25"/>
        <v>880000</v>
      </c>
      <c r="N136" s="5">
        <f t="shared" si="25"/>
        <v>880000</v>
      </c>
      <c r="O136" s="5">
        <f t="shared" si="25"/>
        <v>880000</v>
      </c>
      <c r="P136" s="5">
        <f t="shared" si="25"/>
        <v>880000</v>
      </c>
      <c r="Q136" s="5">
        <f t="shared" si="25"/>
        <v>880000</v>
      </c>
      <c r="R136" s="5">
        <f t="shared" si="25"/>
        <v>880000</v>
      </c>
      <c r="S136" s="5">
        <f t="shared" si="25"/>
        <v>880000</v>
      </c>
      <c r="T136" s="5">
        <f t="shared" si="25"/>
        <v>880000</v>
      </c>
      <c r="U136" s="5">
        <f t="shared" si="25"/>
        <v>880000</v>
      </c>
      <c r="V136" s="5">
        <f t="shared" si="25"/>
        <v>880000</v>
      </c>
      <c r="W136" s="5">
        <f t="shared" si="25"/>
        <v>880000</v>
      </c>
      <c r="X136" s="5">
        <f t="shared" si="25"/>
        <v>880000</v>
      </c>
      <c r="Y136" s="5">
        <f t="shared" si="25"/>
        <v>880000</v>
      </c>
      <c r="Z136" s="5">
        <f t="shared" si="25"/>
        <v>880000</v>
      </c>
      <c r="AA136" s="5">
        <f t="shared" si="25"/>
        <v>880000</v>
      </c>
      <c r="AB136" s="5">
        <f t="shared" si="25"/>
        <v>880000</v>
      </c>
      <c r="AC136" s="5">
        <f t="shared" si="25"/>
        <v>880000</v>
      </c>
      <c r="AD136" s="5">
        <f t="shared" si="25"/>
        <v>880000</v>
      </c>
      <c r="AE136" s="5">
        <f t="shared" si="25"/>
        <v>880000</v>
      </c>
      <c r="AF136" s="5" t="s">
        <v>2</v>
      </c>
      <c r="AG136" s="5" t="s">
        <v>2</v>
      </c>
      <c r="AH136" s="5"/>
      <c r="AI136" s="5"/>
      <c r="AJ136" s="5"/>
      <c r="AK136" s="5"/>
      <c r="AL136" s="5"/>
      <c r="AM136" s="5"/>
      <c r="AN136" s="5"/>
      <c r="AO136" s="5"/>
      <c r="AP136" s="5"/>
      <c r="AQ136" s="5"/>
      <c r="AR136" s="3"/>
      <c r="AS136" s="3"/>
      <c r="AT136" s="3"/>
      <c r="AU136" s="3"/>
      <c r="AV136" s="3"/>
      <c r="AW136" s="1"/>
      <c r="AX136" s="1"/>
      <c r="AY136" s="1"/>
      <c r="AZ136" s="15"/>
      <c r="BA136" s="15"/>
      <c r="BB136" s="15"/>
      <c r="BC136" s="15"/>
      <c r="BD136" s="15"/>
      <c r="BE136" s="15"/>
      <c r="BF136" s="15"/>
      <c r="BG136" s="15"/>
      <c r="BH136" s="15"/>
    </row>
    <row r="137" spans="2:60" ht="17.25">
      <c r="B137" s="1"/>
      <c r="C137" s="3"/>
      <c r="D137" s="3"/>
      <c r="E137" s="3"/>
      <c r="F137" s="3"/>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3"/>
      <c r="AS137" s="3"/>
      <c r="AT137" s="3"/>
      <c r="AU137" s="3"/>
      <c r="AV137" s="3"/>
      <c r="AW137" s="1"/>
      <c r="AX137" s="1"/>
      <c r="AY137" s="1"/>
      <c r="AZ137" s="15"/>
      <c r="BA137" s="15"/>
      <c r="BB137" s="15"/>
      <c r="BC137" s="15"/>
      <c r="BD137" s="15"/>
      <c r="BE137" s="15"/>
      <c r="BF137" s="15"/>
      <c r="BG137" s="15"/>
      <c r="BH137" s="15"/>
    </row>
    <row r="138" spans="2:60" ht="17.25">
      <c r="B138" s="1"/>
      <c r="C138" s="3" t="s">
        <v>106</v>
      </c>
      <c r="D138" s="3"/>
      <c r="E138" s="3"/>
      <c r="F138" s="3"/>
      <c r="G138" s="5">
        <f t="shared" ref="G138:AE138" si="26">G134-$D$6</f>
        <v>420204.45059047593</v>
      </c>
      <c r="H138" s="5">
        <f t="shared" si="26"/>
        <v>472948.7352807615</v>
      </c>
      <c r="I138" s="5">
        <f t="shared" si="26"/>
        <v>527824.87455865904</v>
      </c>
      <c r="J138" s="5">
        <f t="shared" si="26"/>
        <v>584918.80510367197</v>
      </c>
      <c r="K138" s="5">
        <f t="shared" si="26"/>
        <v>644319.92093736562</v>
      </c>
      <c r="L138" s="5">
        <f t="shared" si="26"/>
        <v>706121.21231329348</v>
      </c>
      <c r="M138" s="5">
        <f t="shared" si="26"/>
        <v>770419.4101804113</v>
      </c>
      <c r="N138" s="5">
        <f t="shared" si="26"/>
        <v>837315.13644345128</v>
      </c>
      <c r="O138" s="5">
        <f t="shared" si="26"/>
        <v>906913.06025268789</v>
      </c>
      <c r="P138" s="5">
        <f t="shared" si="26"/>
        <v>979322.06056483835</v>
      </c>
      <c r="Q138" s="5">
        <f t="shared" si="26"/>
        <v>1054655.395226537</v>
      </c>
      <c r="R138" s="5">
        <f t="shared" si="26"/>
        <v>1133030.876841876</v>
      </c>
      <c r="S138" s="5">
        <f t="shared" si="26"/>
        <v>1214571.0556960176</v>
      </c>
      <c r="T138" s="5">
        <f t="shared" si="26"/>
        <v>1299403.4100177377</v>
      </c>
      <c r="U138" s="5">
        <f t="shared" si="26"/>
        <v>1387660.5438751443</v>
      </c>
      <c r="V138" s="5">
        <f t="shared" si="26"/>
        <v>1479480.3930105474</v>
      </c>
      <c r="W138" s="5">
        <f t="shared" si="26"/>
        <v>1575006.4389327792</v>
      </c>
      <c r="X138" s="5">
        <f t="shared" si="26"/>
        <v>1674387.9315979532</v>
      </c>
      <c r="Y138" s="5">
        <f t="shared" si="26"/>
        <v>1777780.1210229713</v>
      </c>
      <c r="Z138" s="5">
        <f t="shared" si="26"/>
        <v>1885344.4981898223</v>
      </c>
      <c r="AA138" s="5">
        <f t="shared" si="26"/>
        <v>1997249.0456131254</v>
      </c>
      <c r="AB138" s="5">
        <f t="shared" si="26"/>
        <v>2113668.4979582322</v>
      </c>
      <c r="AC138" s="5">
        <f t="shared" si="26"/>
        <v>2234784.6131127607</v>
      </c>
      <c r="AD138" s="5">
        <f t="shared" si="26"/>
        <v>2360786.4541305555</v>
      </c>
      <c r="AE138" s="5">
        <f t="shared" si="26"/>
        <v>2491870.6824838617</v>
      </c>
      <c r="AF138" s="5" t="s">
        <v>2</v>
      </c>
      <c r="AG138" s="5" t="s">
        <v>2</v>
      </c>
      <c r="AH138" s="5"/>
      <c r="AI138" s="5"/>
      <c r="AJ138" s="5"/>
      <c r="AK138" s="5"/>
      <c r="AL138" s="5"/>
      <c r="AM138" s="5"/>
      <c r="AN138" s="5"/>
      <c r="AO138" s="5"/>
      <c r="AP138" s="5"/>
      <c r="AQ138" s="5"/>
      <c r="AR138" s="3"/>
      <c r="AS138" s="3"/>
      <c r="AT138" s="3"/>
      <c r="AU138" s="3"/>
      <c r="AV138" s="3"/>
      <c r="AW138" s="1"/>
      <c r="AX138" s="1"/>
      <c r="AY138" s="1"/>
      <c r="AZ138" s="15"/>
      <c r="BA138" s="15"/>
      <c r="BB138" s="15"/>
      <c r="BC138" s="15"/>
      <c r="BD138" s="15"/>
      <c r="BE138" s="15"/>
      <c r="BF138" s="15"/>
      <c r="BG138" s="15"/>
      <c r="BH138" s="15"/>
    </row>
    <row r="139" spans="2:60" ht="17.25">
      <c r="B139" s="1"/>
      <c r="C139" s="3" t="s">
        <v>107</v>
      </c>
      <c r="D139" s="3"/>
      <c r="E139" s="3"/>
      <c r="F139" s="3"/>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3"/>
      <c r="AS139" s="3"/>
      <c r="AT139" s="3"/>
      <c r="AU139" s="3"/>
      <c r="AV139" s="3"/>
      <c r="AW139" s="1"/>
      <c r="AX139" s="1"/>
      <c r="AY139" s="1"/>
      <c r="AZ139" s="15"/>
      <c r="BA139" s="15"/>
      <c r="BB139" s="15"/>
      <c r="BC139" s="15"/>
      <c r="BD139" s="15"/>
      <c r="BE139" s="15"/>
      <c r="BF139" s="15"/>
      <c r="BG139" s="15"/>
      <c r="BH139" s="15"/>
    </row>
    <row r="140" spans="2:60" ht="17.25">
      <c r="B140" s="1"/>
      <c r="C140" s="3" t="s">
        <v>2</v>
      </c>
      <c r="D140" s="3"/>
      <c r="E140" s="3"/>
      <c r="F140" s="3"/>
      <c r="G140" s="5" t="s">
        <v>2</v>
      </c>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3"/>
      <c r="AS140" s="3"/>
      <c r="AT140" s="3"/>
      <c r="AU140" s="3"/>
      <c r="AV140" s="3"/>
      <c r="AW140" s="1"/>
      <c r="AX140" s="1"/>
      <c r="AY140" s="1"/>
      <c r="AZ140" s="15"/>
      <c r="BA140" s="15"/>
      <c r="BB140" s="15"/>
      <c r="BC140" s="15"/>
      <c r="BD140" s="15"/>
      <c r="BE140" s="15"/>
      <c r="BF140" s="15"/>
      <c r="BG140" s="15"/>
      <c r="BH140" s="15"/>
    </row>
    <row r="141" spans="2:60" ht="17.25">
      <c r="B141" s="1"/>
      <c r="C141" s="3" t="s">
        <v>2</v>
      </c>
      <c r="D141" s="3"/>
      <c r="E141" s="3"/>
      <c r="F141" s="3"/>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3"/>
      <c r="AS141" s="3"/>
      <c r="AT141" s="3"/>
      <c r="AU141" s="3"/>
      <c r="AV141" s="3"/>
      <c r="AW141" s="1"/>
      <c r="AX141" s="1"/>
      <c r="AY141" s="1"/>
      <c r="AZ141" s="15"/>
      <c r="BA141" s="15"/>
      <c r="BB141" s="15"/>
      <c r="BC141" s="15"/>
      <c r="BD141" s="15"/>
      <c r="BE141" s="15"/>
      <c r="BF141" s="15"/>
      <c r="BG141" s="15"/>
      <c r="BH141" s="15"/>
    </row>
    <row r="142" spans="2:60" ht="17.25">
      <c r="B142" s="1"/>
      <c r="C142" s="52" t="s">
        <v>170</v>
      </c>
      <c r="D142" s="3"/>
      <c r="E142" s="3"/>
      <c r="F142" s="3"/>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3"/>
      <c r="AS142" s="3"/>
      <c r="AT142" s="3"/>
      <c r="AU142" s="3"/>
      <c r="AV142" s="3"/>
      <c r="AW142" s="1"/>
      <c r="AX142" s="1"/>
      <c r="AY142" s="1"/>
      <c r="AZ142" s="15"/>
      <c r="BA142" s="15"/>
      <c r="BB142" s="15"/>
      <c r="BC142" s="15"/>
      <c r="BD142" s="15"/>
      <c r="BE142" s="15"/>
      <c r="BF142" s="15"/>
      <c r="BG142" s="15"/>
      <c r="BH142" s="15"/>
    </row>
    <row r="143" spans="2:60" ht="17.25">
      <c r="B143" s="1"/>
      <c r="C143" s="3" t="s">
        <v>2</v>
      </c>
      <c r="D143" s="3"/>
      <c r="E143" s="3"/>
      <c r="F143" s="3"/>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3"/>
      <c r="AS143" s="3"/>
      <c r="AT143" s="3"/>
      <c r="AU143" s="3"/>
      <c r="AV143" s="3"/>
      <c r="AW143" s="1"/>
      <c r="AX143" s="1"/>
      <c r="AY143" s="1"/>
      <c r="AZ143" s="15"/>
      <c r="BA143" s="15"/>
      <c r="BB143" s="15"/>
      <c r="BC143" s="15"/>
      <c r="BD143" s="15"/>
      <c r="BE143" s="15"/>
      <c r="BF143" s="15"/>
      <c r="BG143" s="15"/>
      <c r="BH143" s="15"/>
    </row>
    <row r="144" spans="2:60" ht="17.25">
      <c r="B144" s="1"/>
      <c r="C144" s="3" t="s">
        <v>108</v>
      </c>
      <c r="D144" s="3"/>
      <c r="E144" s="3"/>
      <c r="F144" s="3"/>
      <c r="G144" s="5">
        <f t="shared" ref="G144:AE144" si="27">G134</f>
        <v>1300204.4505904759</v>
      </c>
      <c r="H144" s="5">
        <f t="shared" si="27"/>
        <v>1352948.7352807615</v>
      </c>
      <c r="I144" s="5">
        <f t="shared" si="27"/>
        <v>1407824.874558659</v>
      </c>
      <c r="J144" s="5">
        <f t="shared" si="27"/>
        <v>1464918.805103672</v>
      </c>
      <c r="K144" s="5">
        <f t="shared" si="27"/>
        <v>1524319.9209373656</v>
      </c>
      <c r="L144" s="5">
        <f t="shared" si="27"/>
        <v>1586121.2123132935</v>
      </c>
      <c r="M144" s="5">
        <f t="shared" si="27"/>
        <v>1650419.4101804113</v>
      </c>
      <c r="N144" s="5">
        <f t="shared" si="27"/>
        <v>1717315.1364434513</v>
      </c>
      <c r="O144" s="5">
        <f t="shared" si="27"/>
        <v>1786913.0602526879</v>
      </c>
      <c r="P144" s="5">
        <f t="shared" si="27"/>
        <v>1859322.0605648383</v>
      </c>
      <c r="Q144" s="5">
        <f t="shared" si="27"/>
        <v>1934655.395226537</v>
      </c>
      <c r="R144" s="5">
        <f t="shared" si="27"/>
        <v>2013030.876841876</v>
      </c>
      <c r="S144" s="5">
        <f t="shared" si="27"/>
        <v>2094571.0556960176</v>
      </c>
      <c r="T144" s="5">
        <f t="shared" si="27"/>
        <v>2179403.4100177377</v>
      </c>
      <c r="U144" s="5">
        <f t="shared" si="27"/>
        <v>2267660.5438751443</v>
      </c>
      <c r="V144" s="5">
        <f t="shared" si="27"/>
        <v>2359480.3930105474</v>
      </c>
      <c r="W144" s="5">
        <f t="shared" si="27"/>
        <v>2455006.4389327792</v>
      </c>
      <c r="X144" s="5">
        <f t="shared" si="27"/>
        <v>2554387.9315979532</v>
      </c>
      <c r="Y144" s="5">
        <f t="shared" si="27"/>
        <v>2657780.1210229713</v>
      </c>
      <c r="Z144" s="5">
        <f t="shared" si="27"/>
        <v>2765344.4981898223</v>
      </c>
      <c r="AA144" s="5">
        <f t="shared" si="27"/>
        <v>2877249.0456131254</v>
      </c>
      <c r="AB144" s="5">
        <f t="shared" si="27"/>
        <v>2993668.4979582322</v>
      </c>
      <c r="AC144" s="5">
        <f t="shared" si="27"/>
        <v>3114784.6131127607</v>
      </c>
      <c r="AD144" s="5">
        <f t="shared" si="27"/>
        <v>3240786.4541305555</v>
      </c>
      <c r="AE144" s="5">
        <f t="shared" si="27"/>
        <v>3371870.6824838617</v>
      </c>
      <c r="AF144" s="5"/>
      <c r="AG144" s="5"/>
      <c r="AH144" s="5"/>
      <c r="AI144" s="5"/>
      <c r="AJ144" s="5"/>
      <c r="AK144" s="5"/>
      <c r="AL144" s="5"/>
      <c r="AM144" s="5"/>
      <c r="AN144" s="5"/>
      <c r="AO144" s="5"/>
      <c r="AP144" s="5"/>
      <c r="AQ144" s="5"/>
      <c r="AR144" s="3"/>
      <c r="AS144" s="3"/>
      <c r="AT144" s="3"/>
      <c r="AU144" s="3"/>
      <c r="AV144" s="3"/>
      <c r="AW144" s="1"/>
      <c r="AX144" s="1"/>
      <c r="AY144" s="1"/>
      <c r="AZ144" s="15"/>
      <c r="BA144" s="15"/>
      <c r="BB144" s="15"/>
      <c r="BC144" s="15"/>
      <c r="BD144" s="15"/>
      <c r="BE144" s="15"/>
      <c r="BF144" s="15"/>
      <c r="BG144" s="15"/>
      <c r="BH144" s="15"/>
    </row>
    <row r="145" spans="2:60" ht="17.25">
      <c r="B145" s="1"/>
      <c r="C145" s="3" t="s">
        <v>133</v>
      </c>
      <c r="D145" s="33">
        <f>K11</f>
        <v>0.06</v>
      </c>
      <c r="E145" s="3"/>
      <c r="F145" s="3"/>
      <c r="G145" s="5">
        <f t="shared" ref="G145:AE145" si="28">+G134*0.06</f>
        <v>78012.267035428551</v>
      </c>
      <c r="H145" s="5">
        <f t="shared" si="28"/>
        <v>81176.924116845694</v>
      </c>
      <c r="I145" s="5">
        <f t="shared" si="28"/>
        <v>84469.492473519538</v>
      </c>
      <c r="J145" s="5">
        <f t="shared" si="28"/>
        <v>87895.128306220315</v>
      </c>
      <c r="K145" s="5">
        <f t="shared" si="28"/>
        <v>91459.195256241932</v>
      </c>
      <c r="L145" s="5">
        <f t="shared" si="28"/>
        <v>95167.272738797605</v>
      </c>
      <c r="M145" s="5">
        <f t="shared" si="28"/>
        <v>99025.164610824679</v>
      </c>
      <c r="N145" s="5">
        <f t="shared" si="28"/>
        <v>103038.90818660708</v>
      </c>
      <c r="O145" s="5">
        <f t="shared" si="28"/>
        <v>107214.78361516127</v>
      </c>
      <c r="P145" s="5">
        <f t="shared" si="28"/>
        <v>111559.32363389029</v>
      </c>
      <c r="Q145" s="5">
        <f t="shared" si="28"/>
        <v>116079.32371359221</v>
      </c>
      <c r="R145" s="5">
        <f t="shared" si="28"/>
        <v>120781.85261051255</v>
      </c>
      <c r="S145" s="5">
        <f t="shared" si="28"/>
        <v>125674.26334176105</v>
      </c>
      <c r="T145" s="5">
        <f t="shared" si="28"/>
        <v>130764.20460106425</v>
      </c>
      <c r="U145" s="5">
        <f t="shared" si="28"/>
        <v>136059.63263250864</v>
      </c>
      <c r="V145" s="5">
        <f t="shared" si="28"/>
        <v>141568.82358063283</v>
      </c>
      <c r="W145" s="5">
        <f t="shared" si="28"/>
        <v>147300.38633596676</v>
      </c>
      <c r="X145" s="5">
        <f t="shared" si="28"/>
        <v>153263.27589587719</v>
      </c>
      <c r="Y145" s="5">
        <f t="shared" si="28"/>
        <v>159466.80726137827</v>
      </c>
      <c r="Z145" s="5">
        <f t="shared" si="28"/>
        <v>165920.66989138932</v>
      </c>
      <c r="AA145" s="5">
        <f t="shared" si="28"/>
        <v>172634.94273678752</v>
      </c>
      <c r="AB145" s="5">
        <f t="shared" si="28"/>
        <v>179620.10987749393</v>
      </c>
      <c r="AC145" s="5">
        <f t="shared" si="28"/>
        <v>186887.07678676563</v>
      </c>
      <c r="AD145" s="5">
        <f t="shared" si="28"/>
        <v>194447.18724783332</v>
      </c>
      <c r="AE145" s="5">
        <f t="shared" si="28"/>
        <v>202312.24094903169</v>
      </c>
      <c r="AF145" s="5"/>
      <c r="AG145" s="5"/>
      <c r="AH145" s="5"/>
      <c r="AI145" s="5"/>
      <c r="AJ145" s="5"/>
      <c r="AK145" s="5"/>
      <c r="AL145" s="5"/>
      <c r="AM145" s="5"/>
      <c r="AN145" s="5"/>
      <c r="AO145" s="5"/>
      <c r="AP145" s="5"/>
      <c r="AQ145" s="5"/>
      <c r="AR145" s="3"/>
      <c r="AS145" s="3"/>
      <c r="AT145" s="3"/>
      <c r="AU145" s="3"/>
      <c r="AV145" s="3"/>
      <c r="AW145" s="1"/>
      <c r="AX145" s="1"/>
      <c r="AY145" s="1"/>
      <c r="AZ145" s="15"/>
      <c r="BA145" s="15"/>
      <c r="BB145" s="15"/>
      <c r="BC145" s="15"/>
      <c r="BD145" s="15"/>
      <c r="BE145" s="15"/>
      <c r="BF145" s="15"/>
      <c r="BG145" s="15"/>
      <c r="BH145" s="15"/>
    </row>
    <row r="146" spans="2:60" ht="17.25">
      <c r="B146" s="1"/>
      <c r="C146" s="3"/>
      <c r="D146" s="3"/>
      <c r="E146" s="3"/>
      <c r="F146" s="3"/>
      <c r="G146" s="5" t="s">
        <v>2</v>
      </c>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3"/>
      <c r="AS146" s="3"/>
      <c r="AT146" s="3"/>
      <c r="AU146" s="3"/>
      <c r="AV146" s="3"/>
      <c r="AW146" s="1"/>
      <c r="AX146" s="1"/>
      <c r="AY146" s="1"/>
      <c r="AZ146" s="15"/>
      <c r="BA146" s="15"/>
      <c r="BB146" s="15"/>
      <c r="BC146" s="15"/>
      <c r="BD146" s="15"/>
      <c r="BE146" s="15"/>
      <c r="BF146" s="15"/>
      <c r="BG146" s="15"/>
      <c r="BH146" s="15"/>
    </row>
    <row r="147" spans="2:60" ht="17.25">
      <c r="B147" s="1"/>
      <c r="C147" s="3" t="s">
        <v>109</v>
      </c>
      <c r="D147" s="3"/>
      <c r="E147" s="3"/>
      <c r="F147" s="3"/>
      <c r="G147" s="5">
        <f t="shared" ref="G147:AE147" si="29">G144-G145</f>
        <v>1222192.1835550475</v>
      </c>
      <c r="H147" s="5">
        <f t="shared" si="29"/>
        <v>1271771.8111639158</v>
      </c>
      <c r="I147" s="5">
        <f t="shared" si="29"/>
        <v>1323355.3820851394</v>
      </c>
      <c r="J147" s="5">
        <f t="shared" si="29"/>
        <v>1377023.6767974517</v>
      </c>
      <c r="K147" s="5">
        <f t="shared" si="29"/>
        <v>1432860.7256811238</v>
      </c>
      <c r="L147" s="5">
        <f t="shared" si="29"/>
        <v>1490953.9395744959</v>
      </c>
      <c r="M147" s="5">
        <f t="shared" si="29"/>
        <v>1551394.2455695865</v>
      </c>
      <c r="N147" s="5">
        <f t="shared" si="29"/>
        <v>1614276.2282568442</v>
      </c>
      <c r="O147" s="5">
        <f t="shared" si="29"/>
        <v>1679698.2766375267</v>
      </c>
      <c r="P147" s="5">
        <f t="shared" si="29"/>
        <v>1747762.736930948</v>
      </c>
      <c r="Q147" s="5">
        <f t="shared" si="29"/>
        <v>1818576.0715129448</v>
      </c>
      <c r="R147" s="5">
        <f t="shared" si="29"/>
        <v>1892249.0242313633</v>
      </c>
      <c r="S147" s="5">
        <f t="shared" si="29"/>
        <v>1968896.7923542566</v>
      </c>
      <c r="T147" s="5">
        <f t="shared" si="29"/>
        <v>2048639.2054166733</v>
      </c>
      <c r="U147" s="5">
        <f t="shared" si="29"/>
        <v>2131600.9112426359</v>
      </c>
      <c r="V147" s="5">
        <f t="shared" si="29"/>
        <v>2217911.5694299145</v>
      </c>
      <c r="W147" s="5">
        <f t="shared" si="29"/>
        <v>2307706.0525968126</v>
      </c>
      <c r="X147" s="5">
        <f t="shared" si="29"/>
        <v>2401124.6557020759</v>
      </c>
      <c r="Y147" s="5">
        <f t="shared" si="29"/>
        <v>2498313.3137615928</v>
      </c>
      <c r="Z147" s="5">
        <f t="shared" si="29"/>
        <v>2599423.8282984328</v>
      </c>
      <c r="AA147" s="5">
        <f t="shared" si="29"/>
        <v>2704614.1028763377</v>
      </c>
      <c r="AB147" s="5">
        <f t="shared" si="29"/>
        <v>2814048.3880807385</v>
      </c>
      <c r="AC147" s="5">
        <f t="shared" si="29"/>
        <v>2927897.5363259949</v>
      </c>
      <c r="AD147" s="5">
        <f t="shared" si="29"/>
        <v>3046339.2668827223</v>
      </c>
      <c r="AE147" s="5">
        <f t="shared" si="29"/>
        <v>3169558.4415348298</v>
      </c>
      <c r="AF147" s="5"/>
      <c r="AG147" s="5"/>
      <c r="AH147" s="5"/>
      <c r="AI147" s="5"/>
      <c r="AJ147" s="5"/>
      <c r="AK147" s="5"/>
      <c r="AL147" s="5"/>
      <c r="AM147" s="5"/>
      <c r="AN147" s="5"/>
      <c r="AO147" s="5"/>
      <c r="AP147" s="5"/>
      <c r="AQ147" s="5"/>
      <c r="AR147" s="3"/>
      <c r="AS147" s="3"/>
      <c r="AT147" s="3"/>
      <c r="AU147" s="3"/>
      <c r="AV147" s="3"/>
      <c r="AW147" s="1"/>
      <c r="AX147" s="1"/>
      <c r="AY147" s="1"/>
      <c r="AZ147" s="15"/>
      <c r="BA147" s="15"/>
      <c r="BB147" s="15"/>
      <c r="BC147" s="15"/>
      <c r="BD147" s="15"/>
      <c r="BE147" s="15"/>
      <c r="BF147" s="15"/>
      <c r="BG147" s="15"/>
      <c r="BH147" s="15"/>
    </row>
    <row r="148" spans="2:60" ht="17.25">
      <c r="B148" s="1"/>
      <c r="C148" s="3"/>
      <c r="D148" s="3"/>
      <c r="E148" s="3"/>
      <c r="F148" s="3"/>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3"/>
      <c r="AS148" s="3"/>
      <c r="AT148" s="3"/>
      <c r="AU148" s="3"/>
      <c r="AV148" s="3"/>
      <c r="AW148" s="1"/>
      <c r="AX148" s="1"/>
      <c r="AY148" s="1"/>
      <c r="AZ148" s="15"/>
      <c r="BA148" s="15"/>
      <c r="BB148" s="15"/>
      <c r="BC148" s="15"/>
      <c r="BD148" s="15"/>
      <c r="BE148" s="15"/>
      <c r="BF148" s="15"/>
      <c r="BG148" s="15"/>
      <c r="BH148" s="15"/>
    </row>
    <row r="149" spans="2:60" ht="17.25">
      <c r="B149" s="1"/>
      <c r="C149" s="3" t="s">
        <v>110</v>
      </c>
      <c r="D149" s="3"/>
      <c r="E149" s="3"/>
      <c r="F149" s="3"/>
      <c r="G149" s="5">
        <f t="shared" ref="G149:AE149" si="30">E214</f>
        <v>652547.74034733663</v>
      </c>
      <c r="H149" s="5">
        <f t="shared" si="30"/>
        <v>644402.42054697557</v>
      </c>
      <c r="I149" s="5">
        <f t="shared" si="30"/>
        <v>635499.58600518096</v>
      </c>
      <c r="J149" s="5">
        <f t="shared" si="30"/>
        <v>625768.78785099951</v>
      </c>
      <c r="K149" s="5">
        <f t="shared" si="30"/>
        <v>615133.02546847914</v>
      </c>
      <c r="L149" s="5">
        <f t="shared" si="30"/>
        <v>603508.1371843844</v>
      </c>
      <c r="M149" s="5">
        <f t="shared" si="30"/>
        <v>590802.13428986887</v>
      </c>
      <c r="N149" s="5">
        <f t="shared" si="30"/>
        <v>576914.47312616336</v>
      </c>
      <c r="O149" s="5">
        <f t="shared" si="30"/>
        <v>561735.25947423326</v>
      </c>
      <c r="P149" s="5">
        <f t="shared" si="30"/>
        <v>545144.37895267364</v>
      </c>
      <c r="Q149" s="5">
        <f t="shared" si="30"/>
        <v>527010.54654260899</v>
      </c>
      <c r="R149" s="5">
        <f t="shared" si="30"/>
        <v>507190.26771840831</v>
      </c>
      <c r="S149" s="5">
        <f t="shared" si="30"/>
        <v>485526.70296355698</v>
      </c>
      <c r="T149" s="5">
        <f t="shared" si="30"/>
        <v>461848.42668650445</v>
      </c>
      <c r="U149" s="5">
        <f t="shared" si="30"/>
        <v>435968.07071568602</v>
      </c>
      <c r="V149" s="5">
        <f t="shared" si="30"/>
        <v>407680.84163958149</v>
      </c>
      <c r="W149" s="5">
        <f t="shared" si="30"/>
        <v>376762.9002593992</v>
      </c>
      <c r="X149" s="5">
        <f t="shared" si="30"/>
        <v>342969.59033086</v>
      </c>
      <c r="Y149" s="5">
        <f t="shared" si="30"/>
        <v>306033.50257896667</v>
      </c>
      <c r="Z149" s="5">
        <f t="shared" si="30"/>
        <v>265662.35866614722</v>
      </c>
      <c r="AA149" s="5">
        <f t="shared" si="30"/>
        <v>221536.69836943559</v>
      </c>
      <c r="AB149" s="5">
        <f t="shared" si="30"/>
        <v>173307.35166512977</v>
      </c>
      <c r="AC149" s="5">
        <f t="shared" si="30"/>
        <v>120592.67571732351</v>
      </c>
      <c r="AD149" s="5">
        <f t="shared" si="30"/>
        <v>62975.534906371264</v>
      </c>
      <c r="AE149" s="5">
        <f t="shared" si="30"/>
        <v>0</v>
      </c>
      <c r="AF149" s="5" t="s">
        <v>2</v>
      </c>
      <c r="AG149" s="5" t="s">
        <v>2</v>
      </c>
      <c r="AH149" s="5"/>
      <c r="AI149" s="5"/>
      <c r="AJ149" s="5"/>
      <c r="AK149" s="5"/>
      <c r="AL149" s="5"/>
      <c r="AM149" s="5"/>
      <c r="AN149" s="5"/>
      <c r="AO149" s="5"/>
      <c r="AP149" s="5"/>
      <c r="AQ149" s="5"/>
      <c r="AR149" s="3"/>
      <c r="AS149" s="3"/>
      <c r="AT149" s="3"/>
      <c r="AU149" s="3"/>
      <c r="AV149" s="3"/>
      <c r="AW149" s="1"/>
      <c r="AX149" s="1"/>
      <c r="AY149" s="1"/>
      <c r="AZ149" s="15"/>
      <c r="BA149" s="15"/>
      <c r="BB149" s="15"/>
      <c r="BC149" s="15"/>
      <c r="BD149" s="15"/>
      <c r="BE149" s="15"/>
      <c r="BF149" s="15"/>
      <c r="BG149" s="15"/>
      <c r="BH149" s="15"/>
    </row>
    <row r="150" spans="2:60" ht="17.25">
      <c r="B150" s="1"/>
      <c r="C150" s="3"/>
      <c r="D150" s="3"/>
      <c r="E150" s="3"/>
      <c r="F150" s="3"/>
      <c r="G150" s="5" t="s">
        <v>2</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3"/>
      <c r="AS150" s="3"/>
      <c r="AT150" s="3"/>
      <c r="AU150" s="3"/>
      <c r="AV150" s="3"/>
      <c r="AW150" s="1"/>
      <c r="AX150" s="1"/>
      <c r="AY150" s="1"/>
      <c r="AZ150" s="15"/>
      <c r="BA150" s="15"/>
      <c r="BB150" s="15"/>
      <c r="BC150" s="15"/>
      <c r="BD150" s="15"/>
      <c r="BE150" s="15"/>
      <c r="BF150" s="15"/>
      <c r="BG150" s="15"/>
      <c r="BH150" s="15"/>
    </row>
    <row r="151" spans="2:60" ht="17.25">
      <c r="B151" s="1"/>
      <c r="C151" s="3" t="s">
        <v>135</v>
      </c>
      <c r="D151" s="3"/>
      <c r="E151" s="3"/>
      <c r="F151" s="3"/>
      <c r="G151" s="5">
        <f t="shared" ref="G151:AE151" si="31">G144-G155-G149</f>
        <v>569644.44320771086</v>
      </c>
      <c r="H151" s="5">
        <f t="shared" si="31"/>
        <v>627369.39061694022</v>
      </c>
      <c r="I151" s="5">
        <f t="shared" si="31"/>
        <v>687855.79607995844</v>
      </c>
      <c r="J151" s="5">
        <f t="shared" si="31"/>
        <v>751254.88894645218</v>
      </c>
      <c r="K151" s="5">
        <f t="shared" si="31"/>
        <v>817727.70021264465</v>
      </c>
      <c r="L151" s="5">
        <f t="shared" si="31"/>
        <v>887445.80239011149</v>
      </c>
      <c r="M151" s="5">
        <f t="shared" si="31"/>
        <v>960592.11127971765</v>
      </c>
      <c r="N151" s="5">
        <f t="shared" si="31"/>
        <v>1037361.7551306809</v>
      </c>
      <c r="O151" s="5">
        <f t="shared" si="31"/>
        <v>1117963.0171632934</v>
      </c>
      <c r="P151" s="5">
        <f t="shared" si="31"/>
        <v>1202618.3579782743</v>
      </c>
      <c r="Q151" s="5">
        <f t="shared" si="31"/>
        <v>1291565.5249703359</v>
      </c>
      <c r="R151" s="5">
        <f t="shared" si="31"/>
        <v>1385058.7565129551</v>
      </c>
      <c r="S151" s="5">
        <f t="shared" si="31"/>
        <v>1483370.0893906998</v>
      </c>
      <c r="T151" s="5">
        <f t="shared" si="31"/>
        <v>1586790.7787301689</v>
      </c>
      <c r="U151" s="5">
        <f t="shared" si="31"/>
        <v>1695632.8405269498</v>
      </c>
      <c r="V151" s="5">
        <f t="shared" si="31"/>
        <v>1810230.7277903329</v>
      </c>
      <c r="W151" s="5">
        <f t="shared" si="31"/>
        <v>1930943.1523374133</v>
      </c>
      <c r="X151" s="5">
        <f t="shared" si="31"/>
        <v>2058155.0653712158</v>
      </c>
      <c r="Y151" s="5">
        <f t="shared" si="31"/>
        <v>2192279.8111826261</v>
      </c>
      <c r="Z151" s="5">
        <f t="shared" si="31"/>
        <v>2333761.4696322856</v>
      </c>
      <c r="AA151" s="5">
        <f t="shared" si="31"/>
        <v>2483077.4045069022</v>
      </c>
      <c r="AB151" s="5">
        <f t="shared" si="31"/>
        <v>2640741.0364156086</v>
      </c>
      <c r="AC151" s="5">
        <f t="shared" si="31"/>
        <v>2807304.8606086713</v>
      </c>
      <c r="AD151" s="5">
        <f t="shared" si="31"/>
        <v>2983363.7319763508</v>
      </c>
      <c r="AE151" s="5">
        <f t="shared" si="31"/>
        <v>3169558.4415348298</v>
      </c>
      <c r="AF151" s="5"/>
      <c r="AG151" s="5"/>
      <c r="AH151" s="5"/>
      <c r="AI151" s="5"/>
      <c r="AJ151" s="5"/>
      <c r="AK151" s="5"/>
      <c r="AL151" s="5"/>
      <c r="AM151" s="5"/>
      <c r="AN151" s="5"/>
      <c r="AO151" s="5"/>
      <c r="AP151" s="5"/>
      <c r="AQ151" s="5"/>
      <c r="AR151" s="3"/>
      <c r="AS151" s="3"/>
      <c r="AT151" s="3"/>
      <c r="AU151" s="3"/>
      <c r="AV151" s="3"/>
      <c r="AW151" s="1"/>
      <c r="AX151" s="1"/>
      <c r="AY151" s="1"/>
      <c r="AZ151" s="15"/>
      <c r="BA151" s="15"/>
      <c r="BB151" s="15"/>
      <c r="BC151" s="15"/>
      <c r="BD151" s="15"/>
      <c r="BE151" s="15"/>
      <c r="BF151" s="15"/>
      <c r="BG151" s="15"/>
      <c r="BH151" s="15"/>
    </row>
    <row r="152" spans="2:60" ht="17.25">
      <c r="B152" s="1"/>
      <c r="C152" s="3"/>
      <c r="D152" s="3"/>
      <c r="E152" s="3"/>
      <c r="F152" s="3"/>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3"/>
      <c r="AS152" s="3"/>
      <c r="AT152" s="3"/>
      <c r="AU152" s="3"/>
      <c r="AV152" s="3"/>
      <c r="AW152" s="1"/>
      <c r="AX152" s="1"/>
      <c r="AY152" s="1"/>
      <c r="AZ152" s="15"/>
      <c r="BA152" s="15"/>
      <c r="BB152" s="15"/>
      <c r="BC152" s="15"/>
      <c r="BD152" s="15"/>
      <c r="BE152" s="15"/>
      <c r="BF152" s="15"/>
      <c r="BG152" s="15"/>
      <c r="BH152" s="15"/>
    </row>
    <row r="153" spans="2:60" ht="17.25">
      <c r="B153" s="1"/>
      <c r="C153" s="3"/>
      <c r="D153" s="3"/>
      <c r="E153" s="3"/>
      <c r="F153" s="3"/>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3"/>
      <c r="AS153" s="3"/>
      <c r="AT153" s="3"/>
      <c r="AU153" s="3"/>
      <c r="AV153" s="3"/>
      <c r="AW153" s="1"/>
      <c r="AX153" s="1"/>
      <c r="AY153" s="1"/>
      <c r="AZ153" s="15"/>
      <c r="BA153" s="15"/>
      <c r="BB153" s="15"/>
      <c r="BC153" s="15"/>
      <c r="BD153" s="15"/>
      <c r="BE153" s="15"/>
      <c r="BF153" s="15"/>
      <c r="BG153" s="15"/>
      <c r="BH153" s="15"/>
    </row>
    <row r="154" spans="2:60" ht="17.25">
      <c r="B154" s="1"/>
      <c r="C154" s="3" t="s">
        <v>108</v>
      </c>
      <c r="D154" s="3"/>
      <c r="E154" s="3"/>
      <c r="F154" s="3"/>
      <c r="G154" s="5">
        <f t="shared" ref="G154:AE154" si="32">G132</f>
        <v>1300204.4505904759</v>
      </c>
      <c r="H154" s="5">
        <f t="shared" si="32"/>
        <v>1352948.7352807615</v>
      </c>
      <c r="I154" s="5">
        <f t="shared" si="32"/>
        <v>1407824.874558659</v>
      </c>
      <c r="J154" s="5">
        <f t="shared" si="32"/>
        <v>1464918.805103672</v>
      </c>
      <c r="K154" s="5">
        <f t="shared" si="32"/>
        <v>1524319.9209373656</v>
      </c>
      <c r="L154" s="5">
        <f t="shared" si="32"/>
        <v>1586121.2123132935</v>
      </c>
      <c r="M154" s="5">
        <f t="shared" si="32"/>
        <v>1650419.4101804113</v>
      </c>
      <c r="N154" s="5">
        <f t="shared" si="32"/>
        <v>1717315.1364434513</v>
      </c>
      <c r="O154" s="5">
        <f t="shared" si="32"/>
        <v>1786913.0602526879</v>
      </c>
      <c r="P154" s="5">
        <f t="shared" si="32"/>
        <v>1859322.0605648383</v>
      </c>
      <c r="Q154" s="5">
        <f t="shared" si="32"/>
        <v>1934655.395226537</v>
      </c>
      <c r="R154" s="5">
        <f t="shared" si="32"/>
        <v>2013030.876841876</v>
      </c>
      <c r="S154" s="5">
        <f t="shared" si="32"/>
        <v>2094571.0556960176</v>
      </c>
      <c r="T154" s="5">
        <f t="shared" si="32"/>
        <v>2179403.4100177377</v>
      </c>
      <c r="U154" s="5">
        <f t="shared" si="32"/>
        <v>2267660.5438751443</v>
      </c>
      <c r="V154" s="5">
        <f t="shared" si="32"/>
        <v>2359480.3930105474</v>
      </c>
      <c r="W154" s="5">
        <f t="shared" si="32"/>
        <v>2455006.4389327792</v>
      </c>
      <c r="X154" s="5">
        <f t="shared" si="32"/>
        <v>2554387.9315979532</v>
      </c>
      <c r="Y154" s="5">
        <f t="shared" si="32"/>
        <v>2657780.1210229713</v>
      </c>
      <c r="Z154" s="5">
        <f t="shared" si="32"/>
        <v>2765344.4981898223</v>
      </c>
      <c r="AA154" s="5">
        <f t="shared" si="32"/>
        <v>2877249.0456131254</v>
      </c>
      <c r="AB154" s="5">
        <f t="shared" si="32"/>
        <v>2993668.4979582322</v>
      </c>
      <c r="AC154" s="5">
        <f t="shared" si="32"/>
        <v>3114784.6131127607</v>
      </c>
      <c r="AD154" s="5">
        <f t="shared" si="32"/>
        <v>3240786.4541305555</v>
      </c>
      <c r="AE154" s="5">
        <f t="shared" si="32"/>
        <v>3371870.6824838617</v>
      </c>
      <c r="AF154" s="5"/>
      <c r="AG154" s="5"/>
      <c r="AH154" s="5"/>
      <c r="AI154" s="5"/>
      <c r="AJ154" s="5"/>
      <c r="AK154" s="5"/>
      <c r="AL154" s="5"/>
      <c r="AM154" s="5"/>
      <c r="AN154" s="5"/>
      <c r="AO154" s="5"/>
      <c r="AP154" s="5"/>
      <c r="AQ154" s="5"/>
      <c r="AR154" s="3"/>
      <c r="AS154" s="3"/>
      <c r="AT154" s="3"/>
      <c r="AU154" s="3"/>
      <c r="AV154" s="3"/>
      <c r="AW154" s="1"/>
      <c r="AX154" s="1"/>
      <c r="AY154" s="1"/>
      <c r="AZ154" s="15"/>
      <c r="BA154" s="15"/>
      <c r="BB154" s="15"/>
      <c r="BC154" s="15"/>
      <c r="BD154" s="15"/>
      <c r="BE154" s="15"/>
      <c r="BF154" s="15"/>
      <c r="BG154" s="15"/>
      <c r="BH154" s="15"/>
    </row>
    <row r="155" spans="2:60" ht="17.25">
      <c r="B155" s="1"/>
      <c r="C155" s="3" t="s">
        <v>133</v>
      </c>
      <c r="D155" s="3"/>
      <c r="E155" s="3"/>
      <c r="F155" s="3"/>
      <c r="G155" s="5">
        <f t="shared" ref="G155:AE155" si="33">+G144*0.06</f>
        <v>78012.267035428551</v>
      </c>
      <c r="H155" s="5">
        <f t="shared" si="33"/>
        <v>81176.924116845694</v>
      </c>
      <c r="I155" s="5">
        <f t="shared" si="33"/>
        <v>84469.492473519538</v>
      </c>
      <c r="J155" s="5">
        <f t="shared" si="33"/>
        <v>87895.128306220315</v>
      </c>
      <c r="K155" s="5">
        <f t="shared" si="33"/>
        <v>91459.195256241932</v>
      </c>
      <c r="L155" s="5">
        <f t="shared" si="33"/>
        <v>95167.272738797605</v>
      </c>
      <c r="M155" s="5">
        <f t="shared" si="33"/>
        <v>99025.164610824679</v>
      </c>
      <c r="N155" s="5">
        <f t="shared" si="33"/>
        <v>103038.90818660708</v>
      </c>
      <c r="O155" s="5">
        <f t="shared" si="33"/>
        <v>107214.78361516127</v>
      </c>
      <c r="P155" s="5">
        <f t="shared" si="33"/>
        <v>111559.32363389029</v>
      </c>
      <c r="Q155" s="5">
        <f t="shared" si="33"/>
        <v>116079.32371359221</v>
      </c>
      <c r="R155" s="5">
        <f t="shared" si="33"/>
        <v>120781.85261051255</v>
      </c>
      <c r="S155" s="5">
        <f t="shared" si="33"/>
        <v>125674.26334176105</v>
      </c>
      <c r="T155" s="5">
        <f t="shared" si="33"/>
        <v>130764.20460106425</v>
      </c>
      <c r="U155" s="5">
        <f t="shared" si="33"/>
        <v>136059.63263250864</v>
      </c>
      <c r="V155" s="5">
        <f t="shared" si="33"/>
        <v>141568.82358063283</v>
      </c>
      <c r="W155" s="5">
        <f t="shared" si="33"/>
        <v>147300.38633596676</v>
      </c>
      <c r="X155" s="5">
        <f t="shared" si="33"/>
        <v>153263.27589587719</v>
      </c>
      <c r="Y155" s="5">
        <f t="shared" si="33"/>
        <v>159466.80726137827</v>
      </c>
      <c r="Z155" s="5">
        <f t="shared" si="33"/>
        <v>165920.66989138932</v>
      </c>
      <c r="AA155" s="5">
        <f t="shared" si="33"/>
        <v>172634.94273678752</v>
      </c>
      <c r="AB155" s="5">
        <f t="shared" si="33"/>
        <v>179620.10987749393</v>
      </c>
      <c r="AC155" s="5">
        <f t="shared" si="33"/>
        <v>186887.07678676563</v>
      </c>
      <c r="AD155" s="5">
        <f t="shared" si="33"/>
        <v>194447.18724783332</v>
      </c>
      <c r="AE155" s="5">
        <f t="shared" si="33"/>
        <v>202312.24094903169</v>
      </c>
      <c r="AF155" s="5"/>
      <c r="AG155" s="5"/>
      <c r="AH155" s="5"/>
      <c r="AI155" s="5"/>
      <c r="AJ155" s="5"/>
      <c r="AK155" s="5"/>
      <c r="AL155" s="5"/>
      <c r="AM155" s="5"/>
      <c r="AN155" s="5"/>
      <c r="AO155" s="5"/>
      <c r="AP155" s="5"/>
      <c r="AQ155" s="5"/>
      <c r="AR155" s="3"/>
      <c r="AS155" s="3"/>
      <c r="AT155" s="3"/>
      <c r="AU155" s="3"/>
      <c r="AV155" s="3"/>
      <c r="AW155" s="1"/>
      <c r="AX155" s="1"/>
      <c r="AY155" s="1"/>
      <c r="AZ155" s="15"/>
      <c r="BA155" s="15"/>
      <c r="BB155" s="15"/>
      <c r="BC155" s="15"/>
      <c r="BD155" s="15"/>
      <c r="BE155" s="15"/>
      <c r="BF155" s="15"/>
      <c r="BG155" s="15"/>
      <c r="BH155" s="15"/>
    </row>
    <row r="156" spans="2:60" ht="17.25">
      <c r="B156" s="1"/>
      <c r="C156" s="3" t="s">
        <v>111</v>
      </c>
      <c r="D156" s="3"/>
      <c r="E156" s="3"/>
      <c r="F156" s="3"/>
      <c r="G156" s="5">
        <f t="shared" ref="G156:AE156" si="34">+$D$6</f>
        <v>880000</v>
      </c>
      <c r="H156" s="5">
        <f t="shared" si="34"/>
        <v>880000</v>
      </c>
      <c r="I156" s="5">
        <f t="shared" si="34"/>
        <v>880000</v>
      </c>
      <c r="J156" s="5">
        <f t="shared" si="34"/>
        <v>880000</v>
      </c>
      <c r="K156" s="5">
        <f t="shared" si="34"/>
        <v>880000</v>
      </c>
      <c r="L156" s="5">
        <f t="shared" si="34"/>
        <v>880000</v>
      </c>
      <c r="M156" s="5">
        <f t="shared" si="34"/>
        <v>880000</v>
      </c>
      <c r="N156" s="5">
        <f t="shared" si="34"/>
        <v>880000</v>
      </c>
      <c r="O156" s="5">
        <f t="shared" si="34"/>
        <v>880000</v>
      </c>
      <c r="P156" s="5">
        <f t="shared" si="34"/>
        <v>880000</v>
      </c>
      <c r="Q156" s="5">
        <f t="shared" si="34"/>
        <v>880000</v>
      </c>
      <c r="R156" s="5">
        <f t="shared" si="34"/>
        <v>880000</v>
      </c>
      <c r="S156" s="5">
        <f t="shared" si="34"/>
        <v>880000</v>
      </c>
      <c r="T156" s="5">
        <f t="shared" si="34"/>
        <v>880000</v>
      </c>
      <c r="U156" s="5">
        <f t="shared" si="34"/>
        <v>880000</v>
      </c>
      <c r="V156" s="5">
        <f t="shared" si="34"/>
        <v>880000</v>
      </c>
      <c r="W156" s="5">
        <f t="shared" si="34"/>
        <v>880000</v>
      </c>
      <c r="X156" s="5">
        <f t="shared" si="34"/>
        <v>880000</v>
      </c>
      <c r="Y156" s="5">
        <f t="shared" si="34"/>
        <v>880000</v>
      </c>
      <c r="Z156" s="5">
        <f t="shared" si="34"/>
        <v>880000</v>
      </c>
      <c r="AA156" s="5">
        <f t="shared" si="34"/>
        <v>880000</v>
      </c>
      <c r="AB156" s="5">
        <f t="shared" si="34"/>
        <v>880000</v>
      </c>
      <c r="AC156" s="5">
        <f t="shared" si="34"/>
        <v>880000</v>
      </c>
      <c r="AD156" s="5">
        <f t="shared" si="34"/>
        <v>880000</v>
      </c>
      <c r="AE156" s="5">
        <f t="shared" si="34"/>
        <v>880000</v>
      </c>
      <c r="AF156" s="5"/>
      <c r="AG156" s="5"/>
      <c r="AH156" s="5"/>
      <c r="AI156" s="5"/>
      <c r="AJ156" s="5"/>
      <c r="AK156" s="5"/>
      <c r="AL156" s="5"/>
      <c r="AM156" s="5"/>
      <c r="AN156" s="5"/>
      <c r="AO156" s="5"/>
      <c r="AP156" s="5"/>
      <c r="AQ156" s="5"/>
      <c r="AR156" s="3"/>
      <c r="AS156" s="3"/>
      <c r="AT156" s="3"/>
      <c r="AU156" s="3"/>
      <c r="AV156" s="3"/>
      <c r="AW156" s="1"/>
      <c r="AX156" s="1"/>
      <c r="AY156" s="1"/>
      <c r="AZ156" s="15"/>
      <c r="BA156" s="15"/>
      <c r="BB156" s="15"/>
      <c r="BC156" s="15"/>
      <c r="BD156" s="15"/>
      <c r="BE156" s="15"/>
      <c r="BF156" s="15"/>
      <c r="BG156" s="15"/>
      <c r="BH156" s="15"/>
    </row>
    <row r="157" spans="2:60" ht="17.25">
      <c r="B157" s="1"/>
      <c r="C157" s="3" t="s">
        <v>112</v>
      </c>
      <c r="D157" s="3"/>
      <c r="E157" s="3"/>
      <c r="F157" s="3"/>
      <c r="G157" s="5">
        <f>G114</f>
        <v>18051.282051282051</v>
      </c>
      <c r="H157" s="5">
        <f t="shared" ref="H157:AE157" si="35">H114+G157</f>
        <v>36102.564102564102</v>
      </c>
      <c r="I157" s="5">
        <f t="shared" si="35"/>
        <v>54153.846153846156</v>
      </c>
      <c r="J157" s="5">
        <f t="shared" si="35"/>
        <v>72205.128205128203</v>
      </c>
      <c r="K157" s="5">
        <f t="shared" si="35"/>
        <v>90256.41025641025</v>
      </c>
      <c r="L157" s="5">
        <f t="shared" si="35"/>
        <v>108307.6923076923</v>
      </c>
      <c r="M157" s="5">
        <f t="shared" si="35"/>
        <v>126358.97435897434</v>
      </c>
      <c r="N157" s="5">
        <f t="shared" si="35"/>
        <v>144410.25641025641</v>
      </c>
      <c r="O157" s="5">
        <f t="shared" si="35"/>
        <v>162461.53846153847</v>
      </c>
      <c r="P157" s="5">
        <f t="shared" si="35"/>
        <v>180512.82051282053</v>
      </c>
      <c r="Q157" s="5">
        <f t="shared" si="35"/>
        <v>198564.10256410259</v>
      </c>
      <c r="R157" s="5">
        <f t="shared" si="35"/>
        <v>216615.38461538465</v>
      </c>
      <c r="S157" s="5">
        <f t="shared" si="35"/>
        <v>234666.66666666672</v>
      </c>
      <c r="T157" s="5">
        <f t="shared" si="35"/>
        <v>252717.94871794878</v>
      </c>
      <c r="U157" s="5">
        <f t="shared" si="35"/>
        <v>270769.23076923081</v>
      </c>
      <c r="V157" s="5">
        <f t="shared" si="35"/>
        <v>288820.51282051287</v>
      </c>
      <c r="W157" s="5">
        <f t="shared" si="35"/>
        <v>306871.79487179493</v>
      </c>
      <c r="X157" s="5">
        <f t="shared" si="35"/>
        <v>324923.07692307699</v>
      </c>
      <c r="Y157" s="5">
        <f t="shared" si="35"/>
        <v>342974.35897435906</v>
      </c>
      <c r="Z157" s="5">
        <f t="shared" si="35"/>
        <v>361025.64102564112</v>
      </c>
      <c r="AA157" s="5">
        <f t="shared" si="35"/>
        <v>379076.92307692318</v>
      </c>
      <c r="AB157" s="5">
        <f t="shared" si="35"/>
        <v>397128.20512820524</v>
      </c>
      <c r="AC157" s="5">
        <f t="shared" si="35"/>
        <v>415179.4871794873</v>
      </c>
      <c r="AD157" s="5">
        <f t="shared" si="35"/>
        <v>433230.76923076937</v>
      </c>
      <c r="AE157" s="5">
        <f t="shared" si="35"/>
        <v>451282.05128205143</v>
      </c>
      <c r="AF157" s="5"/>
      <c r="AG157" s="5"/>
      <c r="AH157" s="5"/>
      <c r="AI157" s="5"/>
      <c r="AJ157" s="5"/>
      <c r="AK157" s="5"/>
      <c r="AL157" s="5"/>
      <c r="AM157" s="5"/>
      <c r="AN157" s="5"/>
      <c r="AO157" s="5"/>
      <c r="AP157" s="5"/>
      <c r="AQ157" s="5"/>
      <c r="AR157" s="3"/>
      <c r="AS157" s="3"/>
      <c r="AT157" s="3"/>
      <c r="AU157" s="3"/>
      <c r="AV157" s="3"/>
      <c r="AW157" s="1"/>
      <c r="AX157" s="1"/>
      <c r="AY157" s="1"/>
      <c r="AZ157" s="15"/>
      <c r="BA157" s="15"/>
      <c r="BB157" s="15"/>
      <c r="BC157" s="15"/>
      <c r="BD157" s="15"/>
      <c r="BE157" s="15"/>
      <c r="BF157" s="15"/>
      <c r="BG157" s="15"/>
      <c r="BH157" s="15"/>
    </row>
    <row r="158" spans="2:60" ht="17.25">
      <c r="B158" s="1"/>
      <c r="C158" s="3" t="s">
        <v>113</v>
      </c>
      <c r="D158" s="3"/>
      <c r="E158" s="3"/>
      <c r="F158" s="3"/>
      <c r="G158" s="5">
        <f t="shared" ref="G158:AE158" si="36">G154-G155-G156+G157</f>
        <v>360243.46560632956</v>
      </c>
      <c r="H158" s="5">
        <f t="shared" si="36"/>
        <v>427874.37526647991</v>
      </c>
      <c r="I158" s="5">
        <f t="shared" si="36"/>
        <v>497509.22823898552</v>
      </c>
      <c r="J158" s="5">
        <f t="shared" si="36"/>
        <v>569228.80500257993</v>
      </c>
      <c r="K158" s="5">
        <f t="shared" si="36"/>
        <v>643117.13593753404</v>
      </c>
      <c r="L158" s="5">
        <f t="shared" si="36"/>
        <v>719261.63188218814</v>
      </c>
      <c r="M158" s="5">
        <f t="shared" si="36"/>
        <v>797753.21992856089</v>
      </c>
      <c r="N158" s="5">
        <f t="shared" si="36"/>
        <v>878686.48466710059</v>
      </c>
      <c r="O158" s="5">
        <f t="shared" si="36"/>
        <v>962159.81509906519</v>
      </c>
      <c r="P158" s="5">
        <f t="shared" si="36"/>
        <v>1048275.5574437685</v>
      </c>
      <c r="Q158" s="5">
        <f t="shared" si="36"/>
        <v>1137140.1740770473</v>
      </c>
      <c r="R158" s="5">
        <f t="shared" si="36"/>
        <v>1228864.4088467481</v>
      </c>
      <c r="S158" s="5">
        <f t="shared" si="36"/>
        <v>1323563.4590209234</v>
      </c>
      <c r="T158" s="5">
        <f t="shared" si="36"/>
        <v>1421357.1541346221</v>
      </c>
      <c r="U158" s="5">
        <f t="shared" si="36"/>
        <v>1522370.1420118667</v>
      </c>
      <c r="V158" s="5">
        <f t="shared" si="36"/>
        <v>1626732.0822504275</v>
      </c>
      <c r="W158" s="5">
        <f t="shared" si="36"/>
        <v>1734577.8474686076</v>
      </c>
      <c r="X158" s="5">
        <f t="shared" si="36"/>
        <v>1846047.7326251529</v>
      </c>
      <c r="Y158" s="5">
        <f t="shared" si="36"/>
        <v>1961287.6727359518</v>
      </c>
      <c r="Z158" s="5">
        <f t="shared" si="36"/>
        <v>2080449.4693240738</v>
      </c>
      <c r="AA158" s="5">
        <f t="shared" si="36"/>
        <v>2203691.0259532607</v>
      </c>
      <c r="AB158" s="5">
        <f t="shared" si="36"/>
        <v>2331176.5932089435</v>
      </c>
      <c r="AC158" s="5">
        <f t="shared" si="36"/>
        <v>2463077.0235054824</v>
      </c>
      <c r="AD158" s="5">
        <f t="shared" si="36"/>
        <v>2599570.0361134917</v>
      </c>
      <c r="AE158" s="5">
        <f t="shared" si="36"/>
        <v>2740840.4928168813</v>
      </c>
      <c r="AF158" s="5" t="s">
        <v>2</v>
      </c>
      <c r="AG158" s="5" t="s">
        <v>2</v>
      </c>
      <c r="AH158" s="5" t="s">
        <v>2</v>
      </c>
      <c r="AI158" s="5" t="s">
        <v>2</v>
      </c>
      <c r="AJ158" s="5"/>
      <c r="AK158" s="5"/>
      <c r="AL158" s="5"/>
      <c r="AM158" s="5"/>
      <c r="AN158" s="5"/>
      <c r="AO158" s="5"/>
      <c r="AP158" s="5"/>
      <c r="AQ158" s="5"/>
      <c r="AR158" s="3"/>
      <c r="AS158" s="3"/>
      <c r="AT158" s="3"/>
      <c r="AU158" s="3"/>
      <c r="AV158" s="3"/>
      <c r="AW158" s="1"/>
      <c r="AX158" s="1"/>
      <c r="AY158" s="1"/>
      <c r="AZ158" s="15"/>
      <c r="BA158" s="15"/>
      <c r="BB158" s="15"/>
      <c r="BC158" s="15"/>
      <c r="BD158" s="15"/>
      <c r="BE158" s="15"/>
      <c r="BF158" s="15"/>
      <c r="BG158" s="15"/>
      <c r="BH158" s="15"/>
    </row>
    <row r="159" spans="2:60" ht="17.25">
      <c r="B159" s="1"/>
      <c r="C159" s="3" t="s">
        <v>134</v>
      </c>
      <c r="D159" s="33">
        <f>I19</f>
        <v>0.39</v>
      </c>
      <c r="E159" s="3"/>
      <c r="F159" s="3"/>
      <c r="G159" s="5">
        <f t="shared" ref="G159:AE159" si="37">G158*0.39</f>
        <v>140494.95158646852</v>
      </c>
      <c r="H159" s="5">
        <f t="shared" si="37"/>
        <v>166871.00635392717</v>
      </c>
      <c r="I159" s="5">
        <f t="shared" si="37"/>
        <v>194028.59901320437</v>
      </c>
      <c r="J159" s="5">
        <f t="shared" si="37"/>
        <v>221999.23395100617</v>
      </c>
      <c r="K159" s="5">
        <f t="shared" si="37"/>
        <v>250815.68301563829</v>
      </c>
      <c r="L159" s="5">
        <f t="shared" si="37"/>
        <v>280512.03643405339</v>
      </c>
      <c r="M159" s="5">
        <f t="shared" si="37"/>
        <v>311123.75577213877</v>
      </c>
      <c r="N159" s="5">
        <f t="shared" si="37"/>
        <v>342687.72902016924</v>
      </c>
      <c r="O159" s="5">
        <f t="shared" si="37"/>
        <v>375242.32788863545</v>
      </c>
      <c r="P159" s="5">
        <f t="shared" si="37"/>
        <v>408827.46740306972</v>
      </c>
      <c r="Q159" s="5">
        <f t="shared" si="37"/>
        <v>443484.66789004847</v>
      </c>
      <c r="R159" s="5">
        <f t="shared" si="37"/>
        <v>479257.11945023178</v>
      </c>
      <c r="S159" s="5">
        <f t="shared" si="37"/>
        <v>516189.7490181601</v>
      </c>
      <c r="T159" s="5">
        <f t="shared" si="37"/>
        <v>554329.29011250264</v>
      </c>
      <c r="U159" s="5">
        <f t="shared" si="37"/>
        <v>593724.35538462806</v>
      </c>
      <c r="V159" s="5">
        <f t="shared" si="37"/>
        <v>634425.5120776667</v>
      </c>
      <c r="W159" s="5">
        <f t="shared" si="37"/>
        <v>676485.36051275698</v>
      </c>
      <c r="X159" s="5">
        <f t="shared" si="37"/>
        <v>719958.61572380969</v>
      </c>
      <c r="Y159" s="5">
        <f t="shared" si="37"/>
        <v>764902.19236702123</v>
      </c>
      <c r="Z159" s="5">
        <f t="shared" si="37"/>
        <v>811375.29303638882</v>
      </c>
      <c r="AA159" s="5">
        <f t="shared" si="37"/>
        <v>859439.50012177171</v>
      </c>
      <c r="AB159" s="5">
        <f t="shared" si="37"/>
        <v>909158.87135148805</v>
      </c>
      <c r="AC159" s="5">
        <f t="shared" si="37"/>
        <v>960600.03916713817</v>
      </c>
      <c r="AD159" s="5">
        <f t="shared" si="37"/>
        <v>1013832.3140842618</v>
      </c>
      <c r="AE159" s="5">
        <f t="shared" si="37"/>
        <v>1068927.7921985837</v>
      </c>
      <c r="AF159" s="5" t="s">
        <v>2</v>
      </c>
      <c r="AG159" s="5" t="s">
        <v>2</v>
      </c>
      <c r="AH159" s="5"/>
      <c r="AI159" s="5"/>
      <c r="AJ159" s="5"/>
      <c r="AK159" s="5"/>
      <c r="AL159" s="5"/>
      <c r="AM159" s="5"/>
      <c r="AN159" s="5"/>
      <c r="AO159" s="5"/>
      <c r="AP159" s="5"/>
      <c r="AQ159" s="5"/>
      <c r="AR159" s="3"/>
      <c r="AS159" s="3"/>
      <c r="AT159" s="3"/>
      <c r="AU159" s="3"/>
      <c r="AV159" s="3"/>
      <c r="AW159" s="1"/>
      <c r="AX159" s="1"/>
      <c r="AY159" s="1"/>
      <c r="AZ159" s="15"/>
      <c r="BA159" s="15"/>
      <c r="BB159" s="15"/>
      <c r="BC159" s="15"/>
      <c r="BD159" s="15"/>
      <c r="BE159" s="15"/>
      <c r="BF159" s="15"/>
      <c r="BG159" s="15"/>
      <c r="BH159" s="15"/>
    </row>
    <row r="160" spans="2:60" ht="17.25">
      <c r="B160" s="1"/>
      <c r="C160" s="3" t="s">
        <v>2</v>
      </c>
      <c r="D160" s="3"/>
      <c r="E160" s="3"/>
      <c r="F160" s="3"/>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t="s">
        <v>2</v>
      </c>
      <c r="AG160" s="5" t="s">
        <v>2</v>
      </c>
      <c r="AH160" s="5" t="s">
        <v>2</v>
      </c>
      <c r="AI160" s="5" t="s">
        <v>2</v>
      </c>
      <c r="AJ160" s="5"/>
      <c r="AK160" s="5"/>
      <c r="AL160" s="5"/>
      <c r="AM160" s="5"/>
      <c r="AN160" s="5"/>
      <c r="AO160" s="5"/>
      <c r="AP160" s="5"/>
      <c r="AQ160" s="5"/>
      <c r="AR160" s="3"/>
      <c r="AS160" s="3"/>
      <c r="AT160" s="3"/>
      <c r="AU160" s="3"/>
      <c r="AV160" s="3"/>
      <c r="AW160" s="1"/>
      <c r="AX160" s="1"/>
      <c r="AY160" s="1"/>
      <c r="AZ160" s="15"/>
      <c r="BA160" s="15"/>
      <c r="BB160" s="15"/>
      <c r="BC160" s="15"/>
      <c r="BD160" s="15"/>
      <c r="BE160" s="15"/>
      <c r="BF160" s="15"/>
      <c r="BG160" s="15"/>
      <c r="BH160" s="15"/>
    </row>
    <row r="161" spans="2:60" ht="17.25">
      <c r="B161" s="1"/>
      <c r="C161" s="3" t="s">
        <v>114</v>
      </c>
      <c r="D161" s="3"/>
      <c r="E161" s="3"/>
      <c r="F161" s="3"/>
      <c r="G161" s="5">
        <f t="shared" ref="G161:AE161" si="38">G117</f>
        <v>35200.142905336674</v>
      </c>
      <c r="H161" s="5">
        <f t="shared" si="38"/>
        <v>38009.421950054551</v>
      </c>
      <c r="I161" s="5">
        <f t="shared" si="38"/>
        <v>40919.79428530825</v>
      </c>
      <c r="J161" s="5">
        <f t="shared" si="38"/>
        <v>44111.705197226707</v>
      </c>
      <c r="K161" s="5">
        <f t="shared" si="38"/>
        <v>47415.635399582621</v>
      </c>
      <c r="L161" s="5">
        <f t="shared" si="38"/>
        <v>50834.517767116675</v>
      </c>
      <c r="M161" s="5">
        <f t="shared" si="38"/>
        <v>54371.255781680724</v>
      </c>
      <c r="N161" s="5">
        <f t="shared" si="38"/>
        <v>58028.708630085566</v>
      </c>
      <c r="O161" s="5">
        <f t="shared" si="38"/>
        <v>61809.674426825659</v>
      </c>
      <c r="P161" s="5">
        <f t="shared" si="38"/>
        <v>65716.871367651765</v>
      </c>
      <c r="Q161" s="5">
        <f t="shared" si="38"/>
        <v>69752.916601128032</v>
      </c>
      <c r="R161" s="5">
        <f t="shared" si="38"/>
        <v>73920.302584696794</v>
      </c>
      <c r="S161" s="5">
        <f t="shared" si="38"/>
        <v>78221.370669205484</v>
      </c>
      <c r="T161" s="5">
        <f t="shared" si="38"/>
        <v>82658.281631154794</v>
      </c>
      <c r="U161" s="5">
        <f t="shared" si="38"/>
        <v>87232.982844892307</v>
      </c>
      <c r="V161" s="5">
        <f t="shared" si="38"/>
        <v>91947.171757397591</v>
      </c>
      <c r="W161" s="5">
        <f t="shared" si="38"/>
        <v>96802.255295929892</v>
      </c>
      <c r="X161" s="5">
        <f t="shared" si="38"/>
        <v>101799.3048033896</v>
      </c>
      <c r="Y161" s="5">
        <f t="shared" si="38"/>
        <v>106939.00605748588</v>
      </c>
      <c r="Z161" s="5">
        <f t="shared" si="38"/>
        <v>112221.60388739713</v>
      </c>
      <c r="AA161" s="5">
        <f t="shared" si="38"/>
        <v>117646.84085521595</v>
      </c>
      <c r="AB161" s="5">
        <f t="shared" si="38"/>
        <v>123213.8894187168</v>
      </c>
      <c r="AC161" s="5">
        <f t="shared" si="38"/>
        <v>128921.27693645573</v>
      </c>
      <c r="AD161" s="5">
        <f t="shared" si="38"/>
        <v>134766.80281547632</v>
      </c>
      <c r="AE161" s="5">
        <f t="shared" si="38"/>
        <v>140747.44703545287</v>
      </c>
      <c r="AF161" s="5"/>
      <c r="AG161" s="5"/>
      <c r="AH161" s="5"/>
      <c r="AI161" s="5"/>
      <c r="AJ161" s="5"/>
      <c r="AK161" s="5"/>
      <c r="AL161" s="5"/>
      <c r="AM161" s="5"/>
      <c r="AN161" s="5"/>
      <c r="AO161" s="5"/>
      <c r="AP161" s="5"/>
      <c r="AQ161" s="5"/>
      <c r="AR161" s="3"/>
      <c r="AS161" s="3"/>
      <c r="AT161" s="3"/>
      <c r="AU161" s="3"/>
      <c r="AV161" s="3"/>
      <c r="AW161" s="1"/>
      <c r="AX161" s="1"/>
      <c r="AY161" s="1"/>
      <c r="AZ161" s="15"/>
      <c r="BA161" s="15"/>
      <c r="BB161" s="15"/>
      <c r="BC161" s="15"/>
      <c r="BD161" s="15"/>
      <c r="BE161" s="15"/>
      <c r="BF161" s="15"/>
      <c r="BG161" s="15"/>
      <c r="BH161" s="15"/>
    </row>
    <row r="162" spans="2:60" ht="17.25">
      <c r="B162" s="1"/>
      <c r="C162" s="3" t="s">
        <v>115</v>
      </c>
      <c r="D162" s="3"/>
      <c r="E162" s="3"/>
      <c r="F162" s="3"/>
      <c r="G162" s="5">
        <f t="shared" ref="G162:AE162" si="39">G151-G159</f>
        <v>429149.49162124237</v>
      </c>
      <c r="H162" s="5">
        <f t="shared" si="39"/>
        <v>460498.38426301302</v>
      </c>
      <c r="I162" s="5">
        <f t="shared" si="39"/>
        <v>493827.1970667541</v>
      </c>
      <c r="J162" s="5">
        <f t="shared" si="39"/>
        <v>529255.65499544598</v>
      </c>
      <c r="K162" s="5">
        <f t="shared" si="39"/>
        <v>566912.01719700638</v>
      </c>
      <c r="L162" s="5">
        <f t="shared" si="39"/>
        <v>606933.76595605817</v>
      </c>
      <c r="M162" s="5">
        <f t="shared" si="39"/>
        <v>649468.35550757893</v>
      </c>
      <c r="N162" s="5">
        <f t="shared" si="39"/>
        <v>694674.02611051162</v>
      </c>
      <c r="O162" s="5">
        <f t="shared" si="39"/>
        <v>742720.68927465798</v>
      </c>
      <c r="P162" s="5">
        <f t="shared" si="39"/>
        <v>793790.89057520463</v>
      </c>
      <c r="Q162" s="5">
        <f t="shared" si="39"/>
        <v>848080.85708028742</v>
      </c>
      <c r="R162" s="5">
        <f t="shared" si="39"/>
        <v>905801.63706272328</v>
      </c>
      <c r="S162" s="5">
        <f t="shared" si="39"/>
        <v>967180.34037253959</v>
      </c>
      <c r="T162" s="5">
        <f t="shared" si="39"/>
        <v>1032461.4886176663</v>
      </c>
      <c r="U162" s="5">
        <f t="shared" si="39"/>
        <v>1101908.4851423218</v>
      </c>
      <c r="V162" s="5">
        <f t="shared" si="39"/>
        <v>1175805.215712666</v>
      </c>
      <c r="W162" s="5">
        <f t="shared" si="39"/>
        <v>1254457.7918246563</v>
      </c>
      <c r="X162" s="5">
        <f t="shared" si="39"/>
        <v>1338196.4496474061</v>
      </c>
      <c r="Y162" s="5">
        <f t="shared" si="39"/>
        <v>1427377.6188156048</v>
      </c>
      <c r="Z162" s="5">
        <f t="shared" si="39"/>
        <v>1522386.1765958969</v>
      </c>
      <c r="AA162" s="5">
        <f t="shared" si="39"/>
        <v>1623637.9043851304</v>
      </c>
      <c r="AB162" s="5">
        <f t="shared" si="39"/>
        <v>1731582.1650641207</v>
      </c>
      <c r="AC162" s="5">
        <f t="shared" si="39"/>
        <v>1846704.821441533</v>
      </c>
      <c r="AD162" s="5">
        <f t="shared" si="39"/>
        <v>1969531.4178920891</v>
      </c>
      <c r="AE162" s="5">
        <f t="shared" si="39"/>
        <v>2100630.6493362458</v>
      </c>
      <c r="AF162" s="5"/>
      <c r="AG162" s="5"/>
      <c r="AH162" s="5"/>
      <c r="AI162" s="5"/>
      <c r="AJ162" s="5"/>
      <c r="AK162" s="5"/>
      <c r="AL162" s="5"/>
      <c r="AM162" s="5"/>
      <c r="AN162" s="5"/>
      <c r="AO162" s="5"/>
      <c r="AP162" s="5"/>
      <c r="AQ162" s="5"/>
      <c r="AR162" s="3"/>
      <c r="AS162" s="3"/>
      <c r="AT162" s="3"/>
      <c r="AU162" s="3"/>
      <c r="AV162" s="3"/>
      <c r="AW162" s="1"/>
      <c r="AX162" s="1"/>
      <c r="AY162" s="1"/>
      <c r="AZ162" s="15"/>
      <c r="BA162" s="15"/>
      <c r="BB162" s="15"/>
      <c r="BC162" s="15"/>
      <c r="BD162" s="15"/>
      <c r="BE162" s="15"/>
      <c r="BF162" s="15"/>
      <c r="BG162" s="15"/>
      <c r="BH162" s="15"/>
    </row>
    <row r="163" spans="2:60" ht="17.25">
      <c r="B163" s="1"/>
      <c r="C163" s="3"/>
      <c r="D163" s="3"/>
      <c r="E163" s="3"/>
      <c r="F163" s="3"/>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3"/>
      <c r="AS163" s="3"/>
      <c r="AT163" s="3"/>
      <c r="AU163" s="3"/>
      <c r="AV163" s="3"/>
      <c r="AW163" s="1"/>
      <c r="AX163" s="1"/>
      <c r="AY163" s="1"/>
      <c r="AZ163" s="15"/>
      <c r="BA163" s="15"/>
      <c r="BB163" s="15"/>
      <c r="BC163" s="15"/>
      <c r="BD163" s="15"/>
      <c r="BE163" s="15"/>
      <c r="BF163" s="15"/>
      <c r="BG163" s="15"/>
      <c r="BH163" s="15"/>
    </row>
    <row r="164" spans="2:60" ht="17.25">
      <c r="B164" s="1"/>
      <c r="C164" s="3" t="s">
        <v>136</v>
      </c>
      <c r="D164" s="3"/>
      <c r="E164" s="3"/>
      <c r="F164" s="3"/>
      <c r="G164" s="5">
        <f t="shared" ref="G164:AE164" si="40">G161+G162</f>
        <v>464349.63452657906</v>
      </c>
      <c r="H164" s="5">
        <f t="shared" si="40"/>
        <v>498507.80621306755</v>
      </c>
      <c r="I164" s="5">
        <f t="shared" si="40"/>
        <v>534746.99135206232</v>
      </c>
      <c r="J164" s="5">
        <f t="shared" si="40"/>
        <v>573367.3601926727</v>
      </c>
      <c r="K164" s="5">
        <f t="shared" si="40"/>
        <v>614327.65259658895</v>
      </c>
      <c r="L164" s="5">
        <f t="shared" si="40"/>
        <v>657768.28372317483</v>
      </c>
      <c r="M164" s="5">
        <f t="shared" si="40"/>
        <v>703839.61128925963</v>
      </c>
      <c r="N164" s="5">
        <f t="shared" si="40"/>
        <v>752702.7347405972</v>
      </c>
      <c r="O164" s="5">
        <f t="shared" si="40"/>
        <v>804530.3637014837</v>
      </c>
      <c r="P164" s="5">
        <f t="shared" si="40"/>
        <v>859507.76194285636</v>
      </c>
      <c r="Q164" s="5">
        <f t="shared" si="40"/>
        <v>917833.77368141548</v>
      </c>
      <c r="R164" s="5">
        <f t="shared" si="40"/>
        <v>979721.93964742008</v>
      </c>
      <c r="S164" s="5">
        <f t="shared" si="40"/>
        <v>1045401.711041745</v>
      </c>
      <c r="T164" s="5">
        <f t="shared" si="40"/>
        <v>1115119.770248821</v>
      </c>
      <c r="U164" s="5">
        <f t="shared" si="40"/>
        <v>1189141.4679872142</v>
      </c>
      <c r="V164" s="5">
        <f t="shared" si="40"/>
        <v>1267752.3874700638</v>
      </c>
      <c r="W164" s="5">
        <f t="shared" si="40"/>
        <v>1351260.0471205863</v>
      </c>
      <c r="X164" s="5">
        <f t="shared" si="40"/>
        <v>1439995.7544507957</v>
      </c>
      <c r="Y164" s="5">
        <f t="shared" si="40"/>
        <v>1534316.6248730908</v>
      </c>
      <c r="Z164" s="5">
        <f t="shared" si="40"/>
        <v>1634607.780483294</v>
      </c>
      <c r="AA164" s="5">
        <f t="shared" si="40"/>
        <v>1741284.7452403463</v>
      </c>
      <c r="AB164" s="5">
        <f t="shared" si="40"/>
        <v>1854796.0544828374</v>
      </c>
      <c r="AC164" s="5">
        <f t="shared" si="40"/>
        <v>1975626.0983779887</v>
      </c>
      <c r="AD164" s="5">
        <f t="shared" si="40"/>
        <v>2104298.2207075655</v>
      </c>
      <c r="AE164" s="5">
        <f t="shared" si="40"/>
        <v>2241378.0963716987</v>
      </c>
      <c r="AF164" s="5"/>
      <c r="AG164" s="5"/>
      <c r="AH164" s="5"/>
      <c r="AI164" s="5"/>
      <c r="AJ164" s="5"/>
      <c r="AK164" s="5"/>
      <c r="AL164" s="5"/>
      <c r="AM164" s="5"/>
      <c r="AN164" s="5"/>
      <c r="AO164" s="5"/>
      <c r="AP164" s="5"/>
      <c r="AQ164" s="5"/>
      <c r="AR164" s="3"/>
      <c r="AS164" s="3"/>
      <c r="AT164" s="3"/>
      <c r="AU164" s="3"/>
      <c r="AV164" s="3"/>
      <c r="AW164" s="1"/>
      <c r="AX164" s="1"/>
      <c r="AY164" s="1"/>
      <c r="AZ164" s="15"/>
      <c r="BA164" s="15"/>
      <c r="BB164" s="15"/>
      <c r="BC164" s="15"/>
      <c r="BD164" s="15"/>
      <c r="BE164" s="15"/>
      <c r="BF164" s="15"/>
      <c r="BG164" s="15"/>
      <c r="BH164" s="15"/>
    </row>
    <row r="165" spans="2:60" ht="17.25">
      <c r="B165" s="1"/>
      <c r="C165" s="3"/>
      <c r="D165" s="3"/>
      <c r="E165" s="3"/>
      <c r="F165" s="3"/>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3"/>
      <c r="AS165" s="3"/>
      <c r="AT165" s="3"/>
      <c r="AU165" s="3"/>
      <c r="AV165" s="3"/>
      <c r="AW165" s="1"/>
      <c r="AX165" s="1"/>
      <c r="AY165" s="1"/>
      <c r="AZ165" s="15"/>
      <c r="BA165" s="15"/>
      <c r="BB165" s="15"/>
      <c r="BC165" s="15"/>
      <c r="BD165" s="15"/>
      <c r="BE165" s="15"/>
      <c r="BF165" s="15"/>
      <c r="BG165" s="15"/>
      <c r="BH165" s="15"/>
    </row>
    <row r="166" spans="2:60" ht="17.25">
      <c r="B166" s="1"/>
      <c r="C166" s="3"/>
      <c r="D166" s="3"/>
      <c r="E166" s="3"/>
      <c r="F166" s="3"/>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3"/>
      <c r="AS166" s="3"/>
      <c r="AT166" s="3"/>
      <c r="AU166" s="3"/>
      <c r="AV166" s="3"/>
      <c r="AW166" s="1"/>
      <c r="AX166" s="1"/>
      <c r="AY166" s="1"/>
      <c r="AZ166" s="15"/>
      <c r="BA166" s="15"/>
      <c r="BB166" s="15"/>
      <c r="BC166" s="15"/>
      <c r="BD166" s="15"/>
      <c r="BE166" s="15"/>
      <c r="BF166" s="15"/>
      <c r="BG166" s="15"/>
      <c r="BH166" s="15"/>
    </row>
    <row r="167" spans="2:60" ht="17.25">
      <c r="B167" s="1"/>
      <c r="C167" s="52" t="s">
        <v>116</v>
      </c>
      <c r="D167" s="3"/>
      <c r="E167" s="3"/>
      <c r="F167" s="3"/>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3"/>
      <c r="AG167" s="3"/>
      <c r="AH167" s="3"/>
      <c r="AI167" s="3"/>
      <c r="AJ167" s="3"/>
      <c r="AK167" s="3"/>
      <c r="AL167" s="3"/>
      <c r="AM167" s="3"/>
      <c r="AN167" s="3"/>
      <c r="AO167" s="3"/>
      <c r="AP167" s="3"/>
      <c r="AQ167" s="3"/>
      <c r="AR167" s="3"/>
      <c r="AS167" s="3"/>
      <c r="AT167" s="3"/>
      <c r="AU167" s="3"/>
      <c r="AV167" s="3"/>
      <c r="AW167" s="1"/>
      <c r="AX167" s="1"/>
      <c r="AY167" s="1"/>
      <c r="AZ167" s="15"/>
      <c r="BA167" s="15"/>
      <c r="BB167" s="15"/>
      <c r="BC167" s="15"/>
      <c r="BD167" s="15"/>
      <c r="BE167" s="15"/>
      <c r="BF167" s="15"/>
      <c r="BG167" s="15"/>
      <c r="BH167" s="15"/>
    </row>
    <row r="168" spans="2:60" ht="17.25">
      <c r="B168" s="1"/>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1"/>
      <c r="AX168" s="1"/>
      <c r="AY168" s="1"/>
      <c r="AZ168" s="15"/>
      <c r="BA168" s="15"/>
      <c r="BB168" s="15"/>
      <c r="BC168" s="15"/>
      <c r="BD168" s="15"/>
      <c r="BE168" s="15"/>
      <c r="BF168" s="15"/>
      <c r="BG168" s="15"/>
      <c r="BH168" s="15"/>
    </row>
    <row r="169" spans="2:60" ht="17.25">
      <c r="B169" s="1"/>
      <c r="C169" s="3" t="s">
        <v>117</v>
      </c>
      <c r="D169" s="3"/>
      <c r="E169" s="8">
        <f>(I16*(1-I19))</f>
        <v>7.3200000000000001E-2</v>
      </c>
      <c r="F169" s="3" t="s">
        <v>118</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1"/>
      <c r="AX169" s="1"/>
      <c r="AY169" s="1"/>
      <c r="AZ169" s="15"/>
      <c r="BA169" s="15"/>
      <c r="BB169" s="15"/>
      <c r="BC169" s="15"/>
      <c r="BD169" s="15"/>
      <c r="BE169" s="15"/>
      <c r="BF169" s="15"/>
      <c r="BG169" s="15"/>
      <c r="BH169" s="15"/>
    </row>
    <row r="170" spans="2:60" ht="17.25">
      <c r="B170" s="1"/>
      <c r="C170" s="3"/>
      <c r="D170" s="3"/>
      <c r="E170" s="3"/>
      <c r="F170" s="3"/>
      <c r="G170" s="3"/>
      <c r="H170" s="3" t="s">
        <v>119</v>
      </c>
      <c r="I170" s="11" t="s">
        <v>96</v>
      </c>
      <c r="J170" s="11" t="s">
        <v>96</v>
      </c>
      <c r="K170" s="11" t="s">
        <v>96</v>
      </c>
      <c r="L170" s="11" t="s">
        <v>96</v>
      </c>
      <c r="M170" s="11" t="s">
        <v>96</v>
      </c>
      <c r="N170" s="11" t="s">
        <v>96</v>
      </c>
      <c r="O170" s="11" t="s">
        <v>96</v>
      </c>
      <c r="P170" s="11" t="s">
        <v>96</v>
      </c>
      <c r="Q170" s="11" t="s">
        <v>96</v>
      </c>
      <c r="R170" s="11" t="s">
        <v>96</v>
      </c>
      <c r="S170" s="11" t="s">
        <v>96</v>
      </c>
      <c r="T170" s="11" t="s">
        <v>96</v>
      </c>
      <c r="U170" s="11" t="s">
        <v>96</v>
      </c>
      <c r="V170" s="11" t="s">
        <v>96</v>
      </c>
      <c r="W170" s="11" t="s">
        <v>96</v>
      </c>
      <c r="X170" s="11" t="s">
        <v>96</v>
      </c>
      <c r="Y170" s="11" t="s">
        <v>96</v>
      </c>
      <c r="Z170" s="11" t="s">
        <v>96</v>
      </c>
      <c r="AA170" s="11" t="s">
        <v>96</v>
      </c>
      <c r="AB170" s="11" t="s">
        <v>96</v>
      </c>
      <c r="AC170" s="11" t="s">
        <v>96</v>
      </c>
      <c r="AD170" s="11" t="s">
        <v>96</v>
      </c>
      <c r="AE170" s="11" t="s">
        <v>96</v>
      </c>
      <c r="AF170" s="11" t="s">
        <v>96</v>
      </c>
      <c r="AG170" s="11" t="s">
        <v>96</v>
      </c>
      <c r="AH170" s="11" t="s">
        <v>96</v>
      </c>
      <c r="AI170" s="3"/>
      <c r="AK170" s="3"/>
      <c r="AL170" s="3"/>
      <c r="AM170" s="3"/>
      <c r="AN170" s="3"/>
      <c r="AO170" s="3"/>
      <c r="AP170" s="3"/>
      <c r="AQ170" s="3"/>
      <c r="AR170" s="3"/>
      <c r="AS170" s="3"/>
      <c r="AT170" s="3"/>
      <c r="AU170" s="3"/>
      <c r="AV170" s="3"/>
      <c r="AW170" s="1"/>
      <c r="AX170" s="1"/>
      <c r="AY170" s="1"/>
      <c r="AZ170" s="15"/>
      <c r="BA170" s="15"/>
      <c r="BB170" s="15"/>
      <c r="BC170" s="15"/>
      <c r="BD170" s="15"/>
      <c r="BE170" s="15"/>
      <c r="BF170" s="15"/>
      <c r="BG170" s="15"/>
      <c r="BH170" s="15"/>
    </row>
    <row r="171" spans="2:60" ht="17.25">
      <c r="B171" s="1"/>
      <c r="C171" s="3" t="s">
        <v>120</v>
      </c>
      <c r="D171" s="3"/>
      <c r="E171" s="11" t="s">
        <v>79</v>
      </c>
      <c r="F171" s="11" t="s">
        <v>80</v>
      </c>
      <c r="G171" s="3"/>
      <c r="H171" s="3" t="s">
        <v>121</v>
      </c>
      <c r="I171" s="3">
        <v>1</v>
      </c>
      <c r="J171" s="3">
        <f t="shared" ref="J171:AE171" si="41">I171+1</f>
        <v>2</v>
      </c>
      <c r="K171" s="3">
        <f t="shared" si="41"/>
        <v>3</v>
      </c>
      <c r="L171" s="3">
        <f t="shared" si="41"/>
        <v>4</v>
      </c>
      <c r="M171" s="3">
        <f t="shared" si="41"/>
        <v>5</v>
      </c>
      <c r="N171" s="3">
        <f t="shared" si="41"/>
        <v>6</v>
      </c>
      <c r="O171" s="3">
        <f t="shared" si="41"/>
        <v>7</v>
      </c>
      <c r="P171" s="3">
        <f t="shared" si="41"/>
        <v>8</v>
      </c>
      <c r="Q171" s="3">
        <f t="shared" si="41"/>
        <v>9</v>
      </c>
      <c r="R171" s="3">
        <f t="shared" si="41"/>
        <v>10</v>
      </c>
      <c r="S171" s="3">
        <f t="shared" si="41"/>
        <v>11</v>
      </c>
      <c r="T171" s="3">
        <f t="shared" si="41"/>
        <v>12</v>
      </c>
      <c r="U171" s="3">
        <f t="shared" si="41"/>
        <v>13</v>
      </c>
      <c r="V171" s="3">
        <f t="shared" si="41"/>
        <v>14</v>
      </c>
      <c r="W171" s="3">
        <f t="shared" si="41"/>
        <v>15</v>
      </c>
      <c r="X171" s="3">
        <f t="shared" si="41"/>
        <v>16</v>
      </c>
      <c r="Y171" s="3">
        <f t="shared" si="41"/>
        <v>17</v>
      </c>
      <c r="Z171" s="3">
        <f t="shared" si="41"/>
        <v>18</v>
      </c>
      <c r="AA171" s="3">
        <f t="shared" si="41"/>
        <v>19</v>
      </c>
      <c r="AB171" s="3">
        <f t="shared" si="41"/>
        <v>20</v>
      </c>
      <c r="AC171" s="3">
        <f t="shared" si="41"/>
        <v>21</v>
      </c>
      <c r="AD171" s="3">
        <f t="shared" si="41"/>
        <v>22</v>
      </c>
      <c r="AE171" s="3">
        <f t="shared" si="41"/>
        <v>23</v>
      </c>
      <c r="AF171" s="3">
        <f>AE171+1</f>
        <v>24</v>
      </c>
      <c r="AG171" s="3">
        <f>AF171+1</f>
        <v>25</v>
      </c>
      <c r="AH171" s="3">
        <f>AG171+1</f>
        <v>26</v>
      </c>
      <c r="AI171" s="3"/>
      <c r="AK171" s="3"/>
      <c r="AL171" s="3"/>
      <c r="AM171" s="3"/>
      <c r="AN171" s="3"/>
      <c r="AO171" s="3"/>
      <c r="AP171" s="3"/>
      <c r="AQ171" s="3"/>
      <c r="AR171" s="3"/>
      <c r="AS171" s="3"/>
      <c r="AT171" s="3"/>
      <c r="AU171" s="3"/>
      <c r="AV171" s="3"/>
      <c r="AW171" s="1"/>
      <c r="AX171" s="1"/>
      <c r="AY171" s="1"/>
      <c r="AZ171" s="15"/>
      <c r="BA171" s="15"/>
      <c r="BB171" s="15"/>
      <c r="BC171" s="15"/>
      <c r="BD171" s="15"/>
      <c r="BE171" s="15"/>
      <c r="BF171" s="15"/>
      <c r="BG171" s="15"/>
      <c r="BH171" s="15"/>
    </row>
    <row r="172" spans="2:60" ht="17.25">
      <c r="B172" s="1"/>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K172" s="3"/>
      <c r="AL172" s="3"/>
      <c r="AM172" s="3"/>
      <c r="AN172" s="3"/>
      <c r="AO172" s="3"/>
      <c r="AP172" s="3"/>
      <c r="AQ172" s="3"/>
      <c r="AR172" s="3"/>
      <c r="AS172" s="3"/>
      <c r="AT172" s="3"/>
      <c r="AU172" s="3"/>
      <c r="AV172" s="3"/>
      <c r="AW172" s="1"/>
      <c r="AX172" s="1"/>
      <c r="AY172" s="1"/>
      <c r="AZ172" s="15"/>
      <c r="BA172" s="15"/>
      <c r="BB172" s="15"/>
      <c r="BC172" s="15"/>
      <c r="BD172" s="15"/>
      <c r="BE172" s="15"/>
      <c r="BF172" s="15"/>
      <c r="BG172" s="15"/>
      <c r="BH172" s="15"/>
    </row>
    <row r="173" spans="2:60" ht="17.25">
      <c r="B173" s="1"/>
      <c r="C173" s="3">
        <v>1</v>
      </c>
      <c r="D173" s="3"/>
      <c r="E173" s="7">
        <f>(+I173/(1+E169))-$E$201</f>
        <v>212677.63187344308</v>
      </c>
      <c r="F173" s="6">
        <f>IRR($H173:$I173,0.1)</f>
        <v>1.1106801569389955</v>
      </c>
      <c r="G173" s="3"/>
      <c r="H173" s="5">
        <f t="shared" ref="H173:H197" si="42">-$E$201</f>
        <v>-220000</v>
      </c>
      <c r="I173" s="5">
        <f>G164</f>
        <v>464349.63452657906</v>
      </c>
      <c r="J173" s="5"/>
      <c r="K173" s="5"/>
      <c r="L173" s="5"/>
      <c r="M173" s="5"/>
      <c r="N173" s="5"/>
      <c r="O173" s="5"/>
      <c r="P173" s="5"/>
      <c r="Q173" s="5" t="s">
        <v>2</v>
      </c>
      <c r="R173" s="5" t="s">
        <v>2</v>
      </c>
      <c r="S173" s="5"/>
      <c r="T173" s="5" t="s">
        <v>2</v>
      </c>
      <c r="U173" s="5"/>
      <c r="V173" s="5"/>
      <c r="W173" s="5"/>
      <c r="X173" s="5"/>
      <c r="Y173" s="5"/>
      <c r="Z173" s="5"/>
      <c r="AA173" s="5"/>
      <c r="AB173" s="5"/>
      <c r="AC173" s="5"/>
      <c r="AD173" s="5"/>
      <c r="AE173" s="5"/>
      <c r="AF173" s="5"/>
      <c r="AG173" s="5"/>
      <c r="AH173" s="5"/>
      <c r="AI173" s="5"/>
      <c r="AK173" s="3"/>
      <c r="AL173" s="3"/>
      <c r="AM173" s="3"/>
      <c r="AN173" s="3"/>
      <c r="AO173" s="3"/>
      <c r="AP173" s="3"/>
      <c r="AQ173" s="3"/>
      <c r="AR173" s="3"/>
      <c r="AS173" s="3"/>
      <c r="AT173" s="3"/>
      <c r="AU173" s="3"/>
      <c r="AV173" s="3"/>
      <c r="AW173" s="1"/>
      <c r="AX173" s="1"/>
      <c r="AY173" s="1"/>
      <c r="AZ173" s="15"/>
      <c r="BA173" s="15"/>
      <c r="BB173" s="15"/>
      <c r="BC173" s="15"/>
      <c r="BD173" s="15"/>
      <c r="BE173" s="15"/>
      <c r="BF173" s="15"/>
      <c r="BG173" s="15"/>
      <c r="BH173" s="15"/>
    </row>
    <row r="174" spans="2:60" ht="17.25">
      <c r="B174" s="1"/>
      <c r="C174" s="3">
        <f t="shared" ref="C174:C197" si="43">C173+1</f>
        <v>2</v>
      </c>
      <c r="D174" s="3"/>
      <c r="E174" s="5">
        <f>NPV($E$169,$I174:$J174)-$E$201</f>
        <v>245622.54208754346</v>
      </c>
      <c r="F174" s="6">
        <f>IRR($H174:$J174,0.1)</f>
        <v>0.58743013265699839</v>
      </c>
      <c r="G174" s="3"/>
      <c r="H174" s="5">
        <f t="shared" si="42"/>
        <v>-220000</v>
      </c>
      <c r="I174" s="5">
        <f t="shared" ref="I174:X197" si="44">G$161</f>
        <v>35200.142905336674</v>
      </c>
      <c r="J174" s="5">
        <f>H164</f>
        <v>498507.80621306755</v>
      </c>
      <c r="K174" s="5" t="s">
        <v>2</v>
      </c>
      <c r="L174" s="5" t="s">
        <v>2</v>
      </c>
      <c r="M174" s="5" t="s">
        <v>97</v>
      </c>
      <c r="N174" s="5" t="s">
        <v>2</v>
      </c>
      <c r="O174" s="5" t="s">
        <v>2</v>
      </c>
      <c r="P174" s="5" t="s">
        <v>2</v>
      </c>
      <c r="Q174" s="5" t="s">
        <v>2</v>
      </c>
      <c r="R174" s="5" t="s">
        <v>2</v>
      </c>
      <c r="S174" s="5" t="s">
        <v>2</v>
      </c>
      <c r="T174" s="5" t="s">
        <v>2</v>
      </c>
      <c r="U174" s="5" t="s">
        <v>2</v>
      </c>
      <c r="V174" s="5" t="s">
        <v>2</v>
      </c>
      <c r="W174" s="5" t="s">
        <v>2</v>
      </c>
      <c r="X174" s="5"/>
      <c r="Y174" s="5"/>
      <c r="Z174" s="5"/>
      <c r="AA174" s="5"/>
      <c r="AB174" s="5"/>
      <c r="AC174" s="5"/>
      <c r="AD174" s="5"/>
      <c r="AE174" s="5"/>
      <c r="AF174" s="5"/>
      <c r="AG174" s="5"/>
      <c r="AH174" s="5"/>
      <c r="AI174" s="5"/>
      <c r="AK174" s="3"/>
      <c r="AL174" s="3"/>
      <c r="AM174" s="3"/>
      <c r="AN174" s="3"/>
      <c r="AO174" s="3"/>
      <c r="AP174" s="3"/>
      <c r="AQ174" s="3"/>
      <c r="AR174" s="3"/>
      <c r="AS174" s="3"/>
      <c r="AT174" s="3"/>
      <c r="AU174" s="3"/>
      <c r="AV174" s="3"/>
      <c r="AW174" s="1"/>
      <c r="AX174" s="1"/>
      <c r="AY174" s="1"/>
      <c r="AZ174" s="15"/>
      <c r="BA174" s="15"/>
      <c r="BB174" s="15"/>
      <c r="BC174" s="15"/>
      <c r="BD174" s="15"/>
      <c r="BE174" s="15"/>
      <c r="BF174" s="15"/>
      <c r="BG174" s="15"/>
      <c r="BH174" s="15"/>
    </row>
    <row r="175" spans="2:60" ht="17.25">
      <c r="B175" s="1"/>
      <c r="C175" s="3">
        <f t="shared" si="43"/>
        <v>3</v>
      </c>
      <c r="D175" s="3"/>
      <c r="E175" s="5">
        <f>NPV($E$169,$I175:$K175)-$E$201</f>
        <v>278420.21990351484</v>
      </c>
      <c r="F175" s="6">
        <f>IRR($H175:$K175,0.1)</f>
        <v>0.44450419145746367</v>
      </c>
      <c r="G175" s="3"/>
      <c r="H175" s="5">
        <f t="shared" si="42"/>
        <v>-220000</v>
      </c>
      <c r="I175" s="5">
        <f t="shared" si="44"/>
        <v>35200.142905336674</v>
      </c>
      <c r="J175" s="5">
        <f t="shared" si="44"/>
        <v>38009.421950054551</v>
      </c>
      <c r="K175" s="5">
        <f>I164</f>
        <v>534746.99135206232</v>
      </c>
      <c r="L175" s="5" t="s">
        <v>2</v>
      </c>
      <c r="M175" s="5" t="s">
        <v>2</v>
      </c>
      <c r="N175" s="5" t="s">
        <v>2</v>
      </c>
      <c r="O175" s="5" t="s">
        <v>2</v>
      </c>
      <c r="P175" s="5" t="s">
        <v>2</v>
      </c>
      <c r="Q175" s="5" t="s">
        <v>97</v>
      </c>
      <c r="R175" s="5" t="s">
        <v>2</v>
      </c>
      <c r="S175" s="5" t="s">
        <v>2</v>
      </c>
      <c r="T175" s="5" t="s">
        <v>2</v>
      </c>
      <c r="U175" s="5" t="s">
        <v>2</v>
      </c>
      <c r="V175" s="5" t="s">
        <v>2</v>
      </c>
      <c r="W175" s="5" t="s">
        <v>2</v>
      </c>
      <c r="X175" s="5"/>
      <c r="Y175" s="5"/>
      <c r="Z175" s="5"/>
      <c r="AA175" s="5"/>
      <c r="AB175" s="5"/>
      <c r="AC175" s="5"/>
      <c r="AD175" s="5"/>
      <c r="AE175" s="5"/>
      <c r="AF175" s="5"/>
      <c r="AG175" s="5"/>
      <c r="AH175" s="5"/>
      <c r="AI175" s="5"/>
      <c r="AK175" s="3"/>
      <c r="AL175" s="3"/>
      <c r="AM175" s="3"/>
      <c r="AN175" s="3"/>
      <c r="AO175" s="3"/>
      <c r="AP175" s="3"/>
      <c r="AQ175" s="3"/>
      <c r="AR175" s="3"/>
      <c r="AS175" s="3"/>
      <c r="AT175" s="3"/>
      <c r="AU175" s="3"/>
      <c r="AV175" s="3"/>
      <c r="AW175" s="1"/>
      <c r="AX175" s="1"/>
      <c r="AY175" s="1"/>
      <c r="AZ175" s="15"/>
      <c r="BA175" s="15"/>
      <c r="BB175" s="15"/>
      <c r="BC175" s="15"/>
      <c r="BD175" s="15"/>
      <c r="BE175" s="15"/>
      <c r="BF175" s="15"/>
      <c r="BG175" s="15"/>
      <c r="BH175" s="15"/>
    </row>
    <row r="176" spans="2:60" ht="17.25">
      <c r="B176" s="1"/>
      <c r="C176" s="3">
        <f t="shared" si="43"/>
        <v>4</v>
      </c>
      <c r="D176" s="3"/>
      <c r="E176" s="5">
        <f>NPV($E$169,$I176:$L176)-$E$201</f>
        <v>311130.7163131698</v>
      </c>
      <c r="F176" s="6">
        <f>IRR($H176:$L176,0.1)</f>
        <v>0.37839333376571838</v>
      </c>
      <c r="G176" s="3"/>
      <c r="H176" s="5">
        <f t="shared" si="42"/>
        <v>-220000</v>
      </c>
      <c r="I176" s="5">
        <f t="shared" si="44"/>
        <v>35200.142905336674</v>
      </c>
      <c r="J176" s="5">
        <f t="shared" si="44"/>
        <v>38009.421950054551</v>
      </c>
      <c r="K176" s="5">
        <f t="shared" si="44"/>
        <v>40919.79428530825</v>
      </c>
      <c r="L176" s="5">
        <f>J164</f>
        <v>573367.3601926727</v>
      </c>
      <c r="M176" s="5" t="s">
        <v>2</v>
      </c>
      <c r="N176" s="5" t="s">
        <v>2</v>
      </c>
      <c r="O176" s="5" t="s">
        <v>2</v>
      </c>
      <c r="P176" s="5" t="s">
        <v>2</v>
      </c>
      <c r="Q176" s="5" t="s">
        <v>2</v>
      </c>
      <c r="R176" s="5" t="s">
        <v>2</v>
      </c>
      <c r="S176" s="5" t="s">
        <v>2</v>
      </c>
      <c r="T176" s="5" t="s">
        <v>2</v>
      </c>
      <c r="U176" s="5" t="s">
        <v>97</v>
      </c>
      <c r="V176" s="5" t="s">
        <v>2</v>
      </c>
      <c r="W176" s="5" t="s">
        <v>2</v>
      </c>
      <c r="X176" s="5"/>
      <c r="Y176" s="5"/>
      <c r="Z176" s="5"/>
      <c r="AA176" s="5"/>
      <c r="AB176" s="5"/>
      <c r="AC176" s="5"/>
      <c r="AD176" s="5"/>
      <c r="AE176" s="5"/>
      <c r="AF176" s="5"/>
      <c r="AG176" s="5"/>
      <c r="AH176" s="5"/>
      <c r="AI176" s="5"/>
      <c r="AK176" s="3"/>
      <c r="AL176" s="3"/>
      <c r="AM176" s="3"/>
      <c r="AN176" s="3"/>
      <c r="AO176" s="3"/>
      <c r="AP176" s="3"/>
      <c r="AQ176" s="3"/>
      <c r="AR176" s="3"/>
      <c r="AS176" s="3"/>
      <c r="AT176" s="3"/>
      <c r="AU176" s="3"/>
      <c r="AV176" s="3"/>
      <c r="AW176" s="1"/>
      <c r="AX176" s="1"/>
      <c r="AY176" s="1"/>
      <c r="AZ176" s="15"/>
      <c r="BA176" s="15"/>
      <c r="BB176" s="15"/>
      <c r="BC176" s="15"/>
      <c r="BD176" s="15"/>
      <c r="BE176" s="15"/>
      <c r="BF176" s="15"/>
      <c r="BG176" s="15"/>
      <c r="BH176" s="15"/>
    </row>
    <row r="177" spans="2:60" ht="17.25">
      <c r="B177" s="1"/>
      <c r="C177" s="3">
        <f t="shared" si="43"/>
        <v>5</v>
      </c>
      <c r="D177" s="3"/>
      <c r="E177" s="5">
        <f>NPV($E$169,$I177:$M177)-$E$201</f>
        <v>343674.1604995809</v>
      </c>
      <c r="F177" s="6">
        <f>IRR($H177:$M177,0.1)</f>
        <v>0.34048080375682277</v>
      </c>
      <c r="G177" s="3"/>
      <c r="H177" s="5">
        <f t="shared" si="42"/>
        <v>-220000</v>
      </c>
      <c r="I177" s="5">
        <f t="shared" si="44"/>
        <v>35200.142905336674</v>
      </c>
      <c r="J177" s="5">
        <f t="shared" si="44"/>
        <v>38009.421950054551</v>
      </c>
      <c r="K177" s="5">
        <f t="shared" si="44"/>
        <v>40919.79428530825</v>
      </c>
      <c r="L177" s="5">
        <f t="shared" si="44"/>
        <v>44111.705197226707</v>
      </c>
      <c r="M177" s="5">
        <f>K164</f>
        <v>614327.65259658895</v>
      </c>
      <c r="N177" s="5" t="s">
        <v>2</v>
      </c>
      <c r="O177" s="5" t="s">
        <v>2</v>
      </c>
      <c r="P177" s="5" t="s">
        <v>2</v>
      </c>
      <c r="Q177" s="5" t="s">
        <v>2</v>
      </c>
      <c r="R177" s="5" t="s">
        <v>2</v>
      </c>
      <c r="S177" s="5" t="s">
        <v>2</v>
      </c>
      <c r="T177" s="5" t="s">
        <v>2</v>
      </c>
      <c r="U177" s="5" t="s">
        <v>2</v>
      </c>
      <c r="V177" s="5" t="s">
        <v>2</v>
      </c>
      <c r="W177" s="5" t="s">
        <v>97</v>
      </c>
      <c r="X177" s="5"/>
      <c r="Y177" s="5"/>
      <c r="Z177" s="5"/>
      <c r="AA177" s="5"/>
      <c r="AB177" s="5"/>
      <c r="AC177" s="5"/>
      <c r="AD177" s="5"/>
      <c r="AE177" s="5"/>
      <c r="AF177" s="5"/>
      <c r="AG177" s="5"/>
      <c r="AH177" s="5"/>
      <c r="AI177" s="5"/>
      <c r="AK177" s="3"/>
      <c r="AL177" s="3"/>
      <c r="AM177" s="3"/>
      <c r="AN177" s="3"/>
      <c r="AO177" s="3"/>
      <c r="AP177" s="3"/>
      <c r="AQ177" s="3"/>
      <c r="AR177" s="3"/>
      <c r="AS177" s="3"/>
      <c r="AT177" s="3"/>
      <c r="AU177" s="3"/>
      <c r="AV177" s="3"/>
      <c r="AW177" s="1"/>
      <c r="AX177" s="1"/>
      <c r="AY177" s="1"/>
      <c r="AZ177" s="15"/>
      <c r="BA177" s="15"/>
      <c r="BB177" s="15"/>
      <c r="BC177" s="15"/>
      <c r="BD177" s="15"/>
      <c r="BE177" s="15"/>
      <c r="BF177" s="15"/>
      <c r="BG177" s="15"/>
      <c r="BH177" s="15"/>
    </row>
    <row r="178" spans="2:60" ht="17.25">
      <c r="B178" s="1"/>
      <c r="C178" s="3">
        <f t="shared" si="43"/>
        <v>6</v>
      </c>
      <c r="D178" s="3"/>
      <c r="E178" s="5">
        <f>NPV($E$169,$I178:$N178)-$E$201</f>
        <v>375979.64581696747</v>
      </c>
      <c r="F178" s="6">
        <f>IRR($H178:$N178,0.1)</f>
        <v>0.31599931059399999</v>
      </c>
      <c r="G178" s="3"/>
      <c r="H178" s="5">
        <f t="shared" si="42"/>
        <v>-220000</v>
      </c>
      <c r="I178" s="5">
        <f t="shared" si="44"/>
        <v>35200.142905336674</v>
      </c>
      <c r="J178" s="5">
        <f t="shared" si="44"/>
        <v>38009.421950054551</v>
      </c>
      <c r="K178" s="5">
        <f t="shared" si="44"/>
        <v>40919.79428530825</v>
      </c>
      <c r="L178" s="5">
        <f t="shared" si="44"/>
        <v>44111.705197226707</v>
      </c>
      <c r="M178" s="5">
        <f t="shared" si="44"/>
        <v>47415.635399582621</v>
      </c>
      <c r="N178" s="5">
        <f>L164</f>
        <v>657768.28372317483</v>
      </c>
      <c r="O178" s="5" t="s">
        <v>2</v>
      </c>
      <c r="P178" s="5" t="s">
        <v>2</v>
      </c>
      <c r="Q178" s="5" t="s">
        <v>2</v>
      </c>
      <c r="R178" s="5" t="s">
        <v>2</v>
      </c>
      <c r="S178" s="5" t="s">
        <v>2</v>
      </c>
      <c r="T178" s="5" t="s">
        <v>2</v>
      </c>
      <c r="U178" s="5" t="s">
        <v>2</v>
      </c>
      <c r="V178" s="5" t="s">
        <v>2</v>
      </c>
      <c r="W178" s="5" t="s">
        <v>2</v>
      </c>
      <c r="X178" s="5"/>
      <c r="Y178" s="5"/>
      <c r="Z178" s="5"/>
      <c r="AA178" s="5"/>
      <c r="AB178" s="5"/>
      <c r="AC178" s="5"/>
      <c r="AD178" s="5"/>
      <c r="AE178" s="5"/>
      <c r="AF178" s="5"/>
      <c r="AG178" s="5"/>
      <c r="AH178" s="5"/>
      <c r="AI178" s="5"/>
      <c r="AK178" s="3"/>
      <c r="AL178" s="3"/>
      <c r="AM178" s="3"/>
      <c r="AN178" s="3"/>
      <c r="AO178" s="3"/>
      <c r="AP178" s="3"/>
      <c r="AQ178" s="3"/>
      <c r="AR178" s="3"/>
      <c r="AS178" s="3"/>
      <c r="AT178" s="3"/>
      <c r="AU178" s="3"/>
      <c r="AV178" s="3"/>
      <c r="AW178" s="1"/>
      <c r="AX178" s="1"/>
      <c r="AY178" s="1"/>
      <c r="AZ178" s="15"/>
      <c r="BA178" s="15"/>
      <c r="BB178" s="15"/>
      <c r="BC178" s="15"/>
      <c r="BD178" s="15"/>
      <c r="BE178" s="15"/>
      <c r="BF178" s="15"/>
      <c r="BG178" s="15"/>
      <c r="BH178" s="15"/>
    </row>
    <row r="179" spans="2:60" ht="17.25">
      <c r="B179" s="1"/>
      <c r="C179" s="3">
        <f t="shared" si="43"/>
        <v>7</v>
      </c>
      <c r="D179" s="3"/>
      <c r="E179" s="5">
        <f>NPV($E$169,$I179:$O179)-$E$201</f>
        <v>407984.44138653961</v>
      </c>
      <c r="F179" s="6">
        <f>IRR($H179:$O179,0.1)</f>
        <v>0.29895102630904269</v>
      </c>
      <c r="G179" s="3"/>
      <c r="H179" s="5">
        <f t="shared" si="42"/>
        <v>-220000</v>
      </c>
      <c r="I179" s="5">
        <f t="shared" si="44"/>
        <v>35200.142905336674</v>
      </c>
      <c r="J179" s="5">
        <f t="shared" si="44"/>
        <v>38009.421950054551</v>
      </c>
      <c r="K179" s="5">
        <f t="shared" si="44"/>
        <v>40919.79428530825</v>
      </c>
      <c r="L179" s="5">
        <f t="shared" si="44"/>
        <v>44111.705197226707</v>
      </c>
      <c r="M179" s="5">
        <f t="shared" si="44"/>
        <v>47415.635399582621</v>
      </c>
      <c r="N179" s="5">
        <f t="shared" si="44"/>
        <v>50834.517767116675</v>
      </c>
      <c r="O179" s="5">
        <f>M164</f>
        <v>703839.61128925963</v>
      </c>
      <c r="P179" s="5" t="s">
        <v>2</v>
      </c>
      <c r="Q179" s="5" t="s">
        <v>2</v>
      </c>
      <c r="R179" s="5" t="s">
        <v>2</v>
      </c>
      <c r="S179" s="5" t="s">
        <v>2</v>
      </c>
      <c r="T179" s="5" t="s">
        <v>2</v>
      </c>
      <c r="U179" s="5" t="s">
        <v>2</v>
      </c>
      <c r="V179" s="5" t="s">
        <v>2</v>
      </c>
      <c r="W179" s="5" t="s">
        <v>97</v>
      </c>
      <c r="X179" s="5"/>
      <c r="Y179" s="5"/>
      <c r="Z179" s="5"/>
      <c r="AA179" s="5"/>
      <c r="AB179" s="5"/>
      <c r="AC179" s="5"/>
      <c r="AD179" s="5"/>
      <c r="AE179" s="5"/>
      <c r="AF179" s="5"/>
      <c r="AG179" s="5"/>
      <c r="AH179" s="5"/>
      <c r="AI179" s="5"/>
      <c r="AK179" s="3"/>
      <c r="AL179" s="3"/>
      <c r="AM179" s="3"/>
      <c r="AN179" s="3"/>
      <c r="AO179" s="3"/>
      <c r="AP179" s="3"/>
      <c r="AQ179" s="3"/>
      <c r="AR179" s="3"/>
      <c r="AS179" s="3"/>
      <c r="AT179" s="3"/>
      <c r="AU179" s="3"/>
      <c r="AV179" s="3"/>
      <c r="AW179" s="1"/>
      <c r="AX179" s="1"/>
      <c r="AY179" s="1"/>
      <c r="AZ179" s="15"/>
      <c r="BA179" s="15"/>
      <c r="BB179" s="15"/>
      <c r="BC179" s="15"/>
      <c r="BD179" s="15"/>
      <c r="BE179" s="15"/>
      <c r="BF179" s="15"/>
      <c r="BG179" s="15"/>
      <c r="BH179" s="15"/>
    </row>
    <row r="180" spans="2:60" ht="17.25">
      <c r="B180" s="1"/>
      <c r="C180" s="3">
        <f t="shared" si="43"/>
        <v>8</v>
      </c>
      <c r="D180" s="3"/>
      <c r="E180" s="5">
        <f>NPV($E$169,$I180:$P180)-$E$201</f>
        <v>439633.26746148628</v>
      </c>
      <c r="F180" s="6">
        <f>IRR($H180:$P180,0.1)</f>
        <v>0.28644274156264471</v>
      </c>
      <c r="G180" s="3"/>
      <c r="H180" s="5">
        <f t="shared" si="42"/>
        <v>-220000</v>
      </c>
      <c r="I180" s="5">
        <f t="shared" si="44"/>
        <v>35200.142905336674</v>
      </c>
      <c r="J180" s="5">
        <f t="shared" si="44"/>
        <v>38009.421950054551</v>
      </c>
      <c r="K180" s="5">
        <f t="shared" si="44"/>
        <v>40919.79428530825</v>
      </c>
      <c r="L180" s="5">
        <f t="shared" si="44"/>
        <v>44111.705197226707</v>
      </c>
      <c r="M180" s="5">
        <f t="shared" si="44"/>
        <v>47415.635399582621</v>
      </c>
      <c r="N180" s="5">
        <f t="shared" si="44"/>
        <v>50834.517767116675</v>
      </c>
      <c r="O180" s="5">
        <f t="shared" si="44"/>
        <v>54371.255781680724</v>
      </c>
      <c r="P180" s="5">
        <f>N164</f>
        <v>752702.7347405972</v>
      </c>
      <c r="Q180" s="5" t="s">
        <v>2</v>
      </c>
      <c r="R180" s="5" t="s">
        <v>97</v>
      </c>
      <c r="S180" s="5" t="s">
        <v>2</v>
      </c>
      <c r="T180" s="5" t="s">
        <v>2</v>
      </c>
      <c r="U180" s="5" t="s">
        <v>2</v>
      </c>
      <c r="V180" s="5" t="s">
        <v>2</v>
      </c>
      <c r="W180" s="5" t="s">
        <v>2</v>
      </c>
      <c r="X180" s="5"/>
      <c r="Y180" s="5"/>
      <c r="Z180" s="5"/>
      <c r="AA180" s="5"/>
      <c r="AB180" s="5"/>
      <c r="AC180" s="5"/>
      <c r="AD180" s="5"/>
      <c r="AE180" s="5"/>
      <c r="AF180" s="5"/>
      <c r="AG180" s="5"/>
      <c r="AH180" s="5"/>
      <c r="AI180" s="5"/>
      <c r="AK180" s="3"/>
      <c r="AL180" s="3"/>
      <c r="AM180" s="3"/>
      <c r="AN180" s="3"/>
      <c r="AO180" s="3"/>
      <c r="AP180" s="3"/>
      <c r="AQ180" s="3"/>
      <c r="AR180" s="3"/>
      <c r="AS180" s="3"/>
      <c r="AT180" s="52" t="s">
        <v>122</v>
      </c>
      <c r="AU180" s="52"/>
      <c r="AV180" s="3"/>
      <c r="AW180" s="1"/>
      <c r="AX180" s="1"/>
      <c r="AY180" s="1"/>
      <c r="AZ180" s="15"/>
      <c r="BA180" s="15"/>
      <c r="BB180" s="15"/>
      <c r="BC180" s="15"/>
      <c r="BD180" s="15"/>
      <c r="BE180" s="15"/>
      <c r="BF180" s="15"/>
      <c r="BG180" s="15"/>
      <c r="BH180" s="15"/>
    </row>
    <row r="181" spans="2:60" ht="17.25">
      <c r="B181" s="1"/>
      <c r="C181" s="3">
        <f t="shared" si="43"/>
        <v>9</v>
      </c>
      <c r="D181" s="3"/>
      <c r="E181" s="5">
        <f>NPV($E$169,$I181:$Q181)-$E$201</f>
        <v>470877.62959004298</v>
      </c>
      <c r="F181" s="6">
        <f>IRR($H181:$Q181,0.1)</f>
        <v>0.2769085976349992</v>
      </c>
      <c r="G181" s="3"/>
      <c r="H181" s="5">
        <f t="shared" si="42"/>
        <v>-220000</v>
      </c>
      <c r="I181" s="5">
        <f t="shared" si="44"/>
        <v>35200.142905336674</v>
      </c>
      <c r="J181" s="5">
        <f t="shared" si="44"/>
        <v>38009.421950054551</v>
      </c>
      <c r="K181" s="5">
        <f t="shared" si="44"/>
        <v>40919.79428530825</v>
      </c>
      <c r="L181" s="5">
        <f t="shared" si="44"/>
        <v>44111.705197226707</v>
      </c>
      <c r="M181" s="5">
        <f t="shared" si="44"/>
        <v>47415.635399582621</v>
      </c>
      <c r="N181" s="5">
        <f t="shared" si="44"/>
        <v>50834.517767116675</v>
      </c>
      <c r="O181" s="5">
        <f t="shared" si="44"/>
        <v>54371.255781680724</v>
      </c>
      <c r="P181" s="5">
        <f t="shared" si="44"/>
        <v>58028.708630085566</v>
      </c>
      <c r="Q181" s="5">
        <f>O164</f>
        <v>804530.3637014837</v>
      </c>
      <c r="R181" s="5" t="s">
        <v>2</v>
      </c>
      <c r="S181" s="5" t="s">
        <v>2</v>
      </c>
      <c r="T181" s="5" t="s">
        <v>2</v>
      </c>
      <c r="U181" s="5" t="s">
        <v>2</v>
      </c>
      <c r="V181" s="5" t="s">
        <v>2</v>
      </c>
      <c r="W181" s="5" t="s">
        <v>2</v>
      </c>
      <c r="X181" s="5"/>
      <c r="Y181" s="5"/>
      <c r="Z181" s="5"/>
      <c r="AA181" s="5"/>
      <c r="AB181" s="5"/>
      <c r="AC181" s="5"/>
      <c r="AD181" s="5"/>
      <c r="AE181" s="5"/>
      <c r="AF181" s="5"/>
      <c r="AG181" s="5"/>
      <c r="AH181" s="5"/>
      <c r="AI181" s="5"/>
      <c r="AK181" s="3"/>
      <c r="AL181" s="3"/>
      <c r="AM181" s="3"/>
      <c r="AN181" s="3"/>
      <c r="AO181" s="3"/>
      <c r="AP181" s="3"/>
      <c r="AQ181" s="3"/>
      <c r="AR181" s="3"/>
      <c r="AS181" s="3"/>
      <c r="AT181" s="3"/>
      <c r="AU181" s="3"/>
      <c r="AV181" s="3"/>
      <c r="AW181" s="1"/>
      <c r="AX181" s="1"/>
      <c r="AY181" s="1"/>
      <c r="AZ181" s="15"/>
      <c r="BA181" s="15"/>
      <c r="BB181" s="15"/>
      <c r="BC181" s="15"/>
      <c r="BD181" s="15"/>
      <c r="BE181" s="15"/>
      <c r="BF181" s="15"/>
      <c r="BG181" s="15"/>
      <c r="BH181" s="15"/>
    </row>
    <row r="182" spans="2:60" ht="17.25">
      <c r="B182" s="1"/>
      <c r="C182" s="3">
        <f t="shared" si="43"/>
        <v>10</v>
      </c>
      <c r="D182" s="3"/>
      <c r="E182" s="5">
        <f>NPV($E$169,$I182:$R182)-$E$201</f>
        <v>501675.20698518236</v>
      </c>
      <c r="F182" s="6">
        <f>IRR($H182:$R182,0.1)</f>
        <v>0.2694278759334614</v>
      </c>
      <c r="G182" s="3"/>
      <c r="H182" s="5">
        <f t="shared" si="42"/>
        <v>-220000</v>
      </c>
      <c r="I182" s="5">
        <f t="shared" si="44"/>
        <v>35200.142905336674</v>
      </c>
      <c r="J182" s="5">
        <f t="shared" si="44"/>
        <v>38009.421950054551</v>
      </c>
      <c r="K182" s="5">
        <f t="shared" si="44"/>
        <v>40919.79428530825</v>
      </c>
      <c r="L182" s="5">
        <f t="shared" si="44"/>
        <v>44111.705197226707</v>
      </c>
      <c r="M182" s="5">
        <f t="shared" si="44"/>
        <v>47415.635399582621</v>
      </c>
      <c r="N182" s="5">
        <f t="shared" si="44"/>
        <v>50834.517767116675</v>
      </c>
      <c r="O182" s="5">
        <f t="shared" si="44"/>
        <v>54371.255781680724</v>
      </c>
      <c r="P182" s="5">
        <f t="shared" si="44"/>
        <v>58028.708630085566</v>
      </c>
      <c r="Q182" s="5">
        <f t="shared" si="44"/>
        <v>61809.674426825659</v>
      </c>
      <c r="R182" s="5">
        <f>P164</f>
        <v>859507.76194285636</v>
      </c>
      <c r="S182" s="5" t="s">
        <v>2</v>
      </c>
      <c r="T182" s="5" t="s">
        <v>2</v>
      </c>
      <c r="U182" s="5" t="s">
        <v>2</v>
      </c>
      <c r="V182" s="5" t="s">
        <v>97</v>
      </c>
      <c r="W182" s="5" t="s">
        <v>2</v>
      </c>
      <c r="X182" s="5"/>
      <c r="Y182" s="5"/>
      <c r="Z182" s="5"/>
      <c r="AA182" s="5"/>
      <c r="AB182" s="5"/>
      <c r="AC182" s="5"/>
      <c r="AD182" s="5"/>
      <c r="AE182" s="5"/>
      <c r="AF182" s="5"/>
      <c r="AG182" s="5"/>
      <c r="AH182" s="5"/>
      <c r="AI182" s="5"/>
      <c r="AK182" s="3"/>
      <c r="AL182" s="3"/>
      <c r="AM182" s="3"/>
      <c r="AN182" s="3"/>
      <c r="AO182" s="3"/>
      <c r="AP182" s="3"/>
      <c r="AQ182" s="3"/>
      <c r="AR182" s="11" t="s">
        <v>50</v>
      </c>
      <c r="AS182" s="11" t="s">
        <v>123</v>
      </c>
      <c r="AT182" s="11" t="s">
        <v>94</v>
      </c>
      <c r="AU182" s="11" t="s">
        <v>124</v>
      </c>
      <c r="AV182" s="11" t="s">
        <v>125</v>
      </c>
      <c r="AW182" s="1"/>
      <c r="AX182" s="1"/>
      <c r="AY182" s="1"/>
      <c r="AZ182" s="15"/>
      <c r="BA182" s="15"/>
      <c r="BB182" s="15"/>
      <c r="BC182" s="15"/>
      <c r="BD182" s="15"/>
      <c r="BE182" s="15"/>
      <c r="BF182" s="15"/>
      <c r="BG182" s="15"/>
      <c r="BH182" s="15"/>
    </row>
    <row r="183" spans="2:60" ht="17.25">
      <c r="B183" s="1"/>
      <c r="C183" s="3">
        <f t="shared" si="43"/>
        <v>11</v>
      </c>
      <c r="D183" s="3"/>
      <c r="E183" s="5">
        <f>NPV($E$169,$I183:$S183)-$E$201</f>
        <v>531989.29086044116</v>
      </c>
      <c r="F183" s="6">
        <f>IRR($H183:$S183,0.1)</f>
        <v>0.26342412739206211</v>
      </c>
      <c r="G183" s="3"/>
      <c r="H183" s="5">
        <f t="shared" si="42"/>
        <v>-220000</v>
      </c>
      <c r="I183" s="5">
        <f t="shared" si="44"/>
        <v>35200.142905336674</v>
      </c>
      <c r="J183" s="5">
        <f t="shared" si="44"/>
        <v>38009.421950054551</v>
      </c>
      <c r="K183" s="5">
        <f t="shared" si="44"/>
        <v>40919.79428530825</v>
      </c>
      <c r="L183" s="5">
        <f t="shared" si="44"/>
        <v>44111.705197226707</v>
      </c>
      <c r="M183" s="5">
        <f t="shared" si="44"/>
        <v>47415.635399582621</v>
      </c>
      <c r="N183" s="5">
        <f t="shared" si="44"/>
        <v>50834.517767116675</v>
      </c>
      <c r="O183" s="5">
        <f t="shared" si="44"/>
        <v>54371.255781680724</v>
      </c>
      <c r="P183" s="5">
        <f t="shared" si="44"/>
        <v>58028.708630085566</v>
      </c>
      <c r="Q183" s="5">
        <f t="shared" si="44"/>
        <v>61809.674426825659</v>
      </c>
      <c r="R183" s="5">
        <f t="shared" si="44"/>
        <v>65716.871367651765</v>
      </c>
      <c r="S183" s="5">
        <f>Q164</f>
        <v>917833.77368141548</v>
      </c>
      <c r="T183" s="5" t="s">
        <v>2</v>
      </c>
      <c r="U183" s="5" t="s">
        <v>2</v>
      </c>
      <c r="V183" s="5" t="s">
        <v>2</v>
      </c>
      <c r="W183" s="5" t="s">
        <v>2</v>
      </c>
      <c r="X183" s="5"/>
      <c r="Y183" s="5"/>
      <c r="Z183" s="5"/>
      <c r="AA183" s="5"/>
      <c r="AB183" s="5"/>
      <c r="AC183" s="5"/>
      <c r="AD183" s="5"/>
      <c r="AE183" s="5"/>
      <c r="AF183" s="5"/>
      <c r="AG183" s="5"/>
      <c r="AH183" s="5"/>
      <c r="AI183" s="5"/>
      <c r="AK183" s="3"/>
      <c r="AL183" s="3"/>
      <c r="AM183" s="3"/>
      <c r="AN183" s="3"/>
      <c r="AO183" s="3"/>
      <c r="AP183" s="3"/>
      <c r="AQ183" s="3"/>
      <c r="AR183" s="11" t="s">
        <v>2</v>
      </c>
      <c r="AS183" s="11" t="s">
        <v>97</v>
      </c>
      <c r="AT183" s="11" t="s">
        <v>2</v>
      </c>
      <c r="AU183" s="11" t="s">
        <v>2</v>
      </c>
      <c r="AV183" s="10" t="s">
        <v>2</v>
      </c>
      <c r="AW183" s="1"/>
      <c r="AX183" s="1"/>
      <c r="AY183" s="1"/>
      <c r="AZ183" s="15"/>
      <c r="BA183" s="15"/>
      <c r="BB183" s="15"/>
      <c r="BC183" s="15"/>
      <c r="BD183" s="15"/>
      <c r="BE183" s="15"/>
      <c r="BF183" s="15"/>
      <c r="BG183" s="15"/>
      <c r="BH183" s="15"/>
    </row>
    <row r="184" spans="2:60" ht="17.25">
      <c r="B184" s="1"/>
      <c r="C184" s="3">
        <f t="shared" si="43"/>
        <v>12</v>
      </c>
      <c r="D184" s="3"/>
      <c r="E184" s="5">
        <f>NPV($E$169,$I184:$T184)-$E$201</f>
        <v>561788.26881592348</v>
      </c>
      <c r="F184" s="6">
        <f>IRR($H184:$T184,0.1)</f>
        <v>0.25851820000818004</v>
      </c>
      <c r="G184" s="3" t="s">
        <v>2</v>
      </c>
      <c r="H184" s="5">
        <f t="shared" si="42"/>
        <v>-220000</v>
      </c>
      <c r="I184" s="5">
        <f t="shared" si="44"/>
        <v>35200.142905336674</v>
      </c>
      <c r="J184" s="5">
        <f t="shared" si="44"/>
        <v>38009.421950054551</v>
      </c>
      <c r="K184" s="5">
        <f t="shared" si="44"/>
        <v>40919.79428530825</v>
      </c>
      <c r="L184" s="5">
        <f t="shared" si="44"/>
        <v>44111.705197226707</v>
      </c>
      <c r="M184" s="5">
        <f t="shared" si="44"/>
        <v>47415.635399582621</v>
      </c>
      <c r="N184" s="5">
        <f t="shared" si="44"/>
        <v>50834.517767116675</v>
      </c>
      <c r="O184" s="5">
        <f t="shared" si="44"/>
        <v>54371.255781680724</v>
      </c>
      <c r="P184" s="5">
        <f t="shared" si="44"/>
        <v>58028.708630085566</v>
      </c>
      <c r="Q184" s="5">
        <f t="shared" si="44"/>
        <v>61809.674426825659</v>
      </c>
      <c r="R184" s="5">
        <f t="shared" si="44"/>
        <v>65716.871367651765</v>
      </c>
      <c r="S184" s="5">
        <f t="shared" si="44"/>
        <v>69752.916601128032</v>
      </c>
      <c r="T184" s="5">
        <f>R164</f>
        <v>979721.93964742008</v>
      </c>
      <c r="U184" s="5" t="s">
        <v>2</v>
      </c>
      <c r="V184" s="5" t="s">
        <v>2</v>
      </c>
      <c r="W184" s="5" t="s">
        <v>2</v>
      </c>
      <c r="X184" s="5"/>
      <c r="Y184" s="5"/>
      <c r="Z184" s="5"/>
      <c r="AA184" s="5"/>
      <c r="AB184" s="5"/>
      <c r="AC184" s="5"/>
      <c r="AD184" s="5"/>
      <c r="AE184" s="5"/>
      <c r="AF184" s="5"/>
      <c r="AG184" s="5"/>
      <c r="AH184" s="5"/>
      <c r="AI184" s="5"/>
      <c r="AK184" s="3"/>
      <c r="AL184" s="3"/>
      <c r="AM184" s="3"/>
      <c r="AN184" s="3"/>
      <c r="AO184" s="3"/>
      <c r="AP184" s="3"/>
      <c r="AQ184" s="3"/>
      <c r="AR184" s="3"/>
      <c r="AS184" s="32"/>
      <c r="AT184" s="32"/>
      <c r="AU184" s="32"/>
      <c r="AV184" s="32">
        <f>G7</f>
        <v>660000</v>
      </c>
      <c r="AW184" s="1"/>
      <c r="AX184" s="1"/>
      <c r="AY184" s="1"/>
      <c r="AZ184" s="15"/>
      <c r="BA184" s="15"/>
      <c r="BB184" s="15"/>
      <c r="BC184" s="15"/>
      <c r="BD184" s="15"/>
      <c r="BE184" s="15"/>
      <c r="BF184" s="15"/>
      <c r="BG184" s="15"/>
      <c r="BH184" s="15"/>
    </row>
    <row r="185" spans="2:60" ht="17.25">
      <c r="B185" s="1"/>
      <c r="C185" s="3">
        <f t="shared" si="43"/>
        <v>13</v>
      </c>
      <c r="D185" s="3"/>
      <c r="E185" s="5">
        <f>NPV($E$169,$I185:$U185)-$E$201</f>
        <v>591045.15165855491</v>
      </c>
      <c r="F185" s="6">
        <f>IRR($H185:$U185,0.1)</f>
        <v>0.25445056295774782</v>
      </c>
      <c r="G185" s="3"/>
      <c r="H185" s="5">
        <f t="shared" si="42"/>
        <v>-220000</v>
      </c>
      <c r="I185" s="5">
        <f t="shared" si="44"/>
        <v>35200.142905336674</v>
      </c>
      <c r="J185" s="5">
        <f t="shared" si="44"/>
        <v>38009.421950054551</v>
      </c>
      <c r="K185" s="5">
        <f t="shared" si="44"/>
        <v>40919.79428530825</v>
      </c>
      <c r="L185" s="5">
        <f t="shared" si="44"/>
        <v>44111.705197226707</v>
      </c>
      <c r="M185" s="5">
        <f t="shared" si="44"/>
        <v>47415.635399582621</v>
      </c>
      <c r="N185" s="5">
        <f t="shared" si="44"/>
        <v>50834.517767116675</v>
      </c>
      <c r="O185" s="5">
        <f t="shared" si="44"/>
        <v>54371.255781680724</v>
      </c>
      <c r="P185" s="5">
        <f t="shared" si="44"/>
        <v>58028.708630085566</v>
      </c>
      <c r="Q185" s="5">
        <f t="shared" si="44"/>
        <v>61809.674426825659</v>
      </c>
      <c r="R185" s="5">
        <f t="shared" si="44"/>
        <v>65716.871367651765</v>
      </c>
      <c r="S185" s="5">
        <f t="shared" si="44"/>
        <v>69752.916601128032</v>
      </c>
      <c r="T185" s="5">
        <f t="shared" si="44"/>
        <v>73920.302584696794</v>
      </c>
      <c r="U185" s="5">
        <f>S164</f>
        <v>1045401.711041745</v>
      </c>
      <c r="V185" s="5" t="s">
        <v>97</v>
      </c>
      <c r="W185" s="5" t="s">
        <v>2</v>
      </c>
      <c r="X185" s="5"/>
      <c r="Y185" s="5"/>
      <c r="Z185" s="5"/>
      <c r="AA185" s="5"/>
      <c r="AB185" s="5"/>
      <c r="AC185" s="5"/>
      <c r="AD185" s="5"/>
      <c r="AE185" s="5"/>
      <c r="AF185" s="5"/>
      <c r="AG185" s="5"/>
      <c r="AH185" s="5"/>
      <c r="AI185" s="5"/>
      <c r="AK185" s="3"/>
      <c r="AL185" s="3"/>
      <c r="AM185" s="3"/>
      <c r="AN185" s="3"/>
      <c r="AO185" s="3"/>
      <c r="AP185" s="3"/>
      <c r="AQ185" s="3"/>
      <c r="AR185" s="3">
        <v>1</v>
      </c>
      <c r="AS185" s="32">
        <f>PMT(G8,G9,-G7)</f>
        <v>68832.259652663328</v>
      </c>
      <c r="AT185" s="32">
        <f>AV184*$G$8</f>
        <v>61380</v>
      </c>
      <c r="AU185" s="32">
        <f t="shared" ref="AU185:AU209" si="45">AS185-AT185</f>
        <v>7452.2596526633279</v>
      </c>
      <c r="AV185" s="32">
        <f t="shared" ref="AV185:AV208" si="46">AV184-AU185</f>
        <v>652547.74034733663</v>
      </c>
      <c r="AW185" s="1"/>
      <c r="AX185" s="1"/>
      <c r="AY185" s="1"/>
      <c r="AZ185" s="15"/>
      <c r="BA185" s="15"/>
      <c r="BB185" s="15"/>
      <c r="BC185" s="15"/>
      <c r="BD185" s="15"/>
      <c r="BE185" s="15"/>
      <c r="BF185" s="15"/>
      <c r="BG185" s="15"/>
      <c r="BH185" s="15"/>
    </row>
    <row r="186" spans="2:60" ht="17.25">
      <c r="B186" s="1"/>
      <c r="C186" s="3">
        <f t="shared" si="43"/>
        <v>14</v>
      </c>
      <c r="D186" s="3"/>
      <c r="E186" s="5">
        <f>NPV($E$169,$I186:$V186)-$E$201</f>
        <v>619737.13931801834</v>
      </c>
      <c r="F186" s="6">
        <f>IRR($H186:$V186,0.1)</f>
        <v>0.25103760038114387</v>
      </c>
      <c r="G186" s="3"/>
      <c r="H186" s="5">
        <f t="shared" si="42"/>
        <v>-220000</v>
      </c>
      <c r="I186" s="5">
        <f t="shared" si="44"/>
        <v>35200.142905336674</v>
      </c>
      <c r="J186" s="5">
        <f t="shared" si="44"/>
        <v>38009.421950054551</v>
      </c>
      <c r="K186" s="5">
        <f t="shared" si="44"/>
        <v>40919.79428530825</v>
      </c>
      <c r="L186" s="5">
        <f t="shared" si="44"/>
        <v>44111.705197226707</v>
      </c>
      <c r="M186" s="5">
        <f t="shared" si="44"/>
        <v>47415.635399582621</v>
      </c>
      <c r="N186" s="5">
        <f t="shared" si="44"/>
        <v>50834.517767116675</v>
      </c>
      <c r="O186" s="5">
        <f t="shared" si="44"/>
        <v>54371.255781680724</v>
      </c>
      <c r="P186" s="5">
        <f t="shared" si="44"/>
        <v>58028.708630085566</v>
      </c>
      <c r="Q186" s="5">
        <f t="shared" si="44"/>
        <v>61809.674426825659</v>
      </c>
      <c r="R186" s="5">
        <f t="shared" si="44"/>
        <v>65716.871367651765</v>
      </c>
      <c r="S186" s="5">
        <f t="shared" si="44"/>
        <v>69752.916601128032</v>
      </c>
      <c r="T186" s="5">
        <f t="shared" si="44"/>
        <v>73920.302584696794</v>
      </c>
      <c r="U186" s="5">
        <f t="shared" si="44"/>
        <v>78221.370669205484</v>
      </c>
      <c r="V186" s="5">
        <f>T164</f>
        <v>1115119.770248821</v>
      </c>
      <c r="W186" s="5" t="s">
        <v>2</v>
      </c>
      <c r="X186" s="5"/>
      <c r="Y186" s="5"/>
      <c r="Z186" s="5"/>
      <c r="AA186" s="5"/>
      <c r="AB186" s="5"/>
      <c r="AC186" s="5"/>
      <c r="AD186" s="5"/>
      <c r="AE186" s="5"/>
      <c r="AF186" s="5"/>
      <c r="AG186" s="5" t="s">
        <v>2</v>
      </c>
      <c r="AH186" s="5"/>
      <c r="AI186" s="5"/>
      <c r="AK186" s="3"/>
      <c r="AL186" s="3"/>
      <c r="AM186" s="3"/>
      <c r="AN186" s="3"/>
      <c r="AO186" s="3"/>
      <c r="AP186" s="3"/>
      <c r="AQ186" s="3"/>
      <c r="AR186" s="3">
        <f t="shared" ref="AR186:AR209" si="47">AR185+1</f>
        <v>2</v>
      </c>
      <c r="AS186" s="32">
        <f t="shared" ref="AS186:AS209" si="48">$AS$185</f>
        <v>68832.259652663328</v>
      </c>
      <c r="AT186" s="32">
        <f>AV185*$G$8</f>
        <v>60686.939852302305</v>
      </c>
      <c r="AU186" s="32">
        <f t="shared" si="45"/>
        <v>8145.3198003610232</v>
      </c>
      <c r="AV186" s="32">
        <f t="shared" si="46"/>
        <v>644402.42054697557</v>
      </c>
      <c r="AW186" s="1"/>
      <c r="AX186" s="1"/>
      <c r="AY186" s="1"/>
      <c r="AZ186" s="15"/>
      <c r="BA186" s="15"/>
      <c r="BB186" s="15"/>
      <c r="BC186" s="15"/>
      <c r="BD186" s="15"/>
      <c r="BE186" s="15"/>
      <c r="BF186" s="15"/>
      <c r="BG186" s="15"/>
      <c r="BH186" s="15"/>
    </row>
    <row r="187" spans="2:60" ht="17.25">
      <c r="B187" s="1"/>
      <c r="C187" s="3">
        <f t="shared" si="43"/>
        <v>15</v>
      </c>
      <c r="D187" s="3"/>
      <c r="E187" s="5">
        <f>NPV($E$169,$I187:$W187)-$E$201</f>
        <v>647845.2227762281</v>
      </c>
      <c r="F187" s="6">
        <f>IRR($H187:$W187,0.1)</f>
        <v>0.24814573006960128</v>
      </c>
      <c r="G187" s="3"/>
      <c r="H187" s="5">
        <f t="shared" si="42"/>
        <v>-220000</v>
      </c>
      <c r="I187" s="5">
        <f t="shared" si="44"/>
        <v>35200.142905336674</v>
      </c>
      <c r="J187" s="5">
        <f t="shared" si="44"/>
        <v>38009.421950054551</v>
      </c>
      <c r="K187" s="5">
        <f t="shared" si="44"/>
        <v>40919.79428530825</v>
      </c>
      <c r="L187" s="5">
        <f t="shared" si="44"/>
        <v>44111.705197226707</v>
      </c>
      <c r="M187" s="5">
        <f t="shared" si="44"/>
        <v>47415.635399582621</v>
      </c>
      <c r="N187" s="5">
        <f t="shared" si="44"/>
        <v>50834.517767116675</v>
      </c>
      <c r="O187" s="5">
        <f t="shared" si="44"/>
        <v>54371.255781680724</v>
      </c>
      <c r="P187" s="5">
        <f t="shared" si="44"/>
        <v>58028.708630085566</v>
      </c>
      <c r="Q187" s="5">
        <f t="shared" si="44"/>
        <v>61809.674426825659</v>
      </c>
      <c r="R187" s="5">
        <f t="shared" si="44"/>
        <v>65716.871367651765</v>
      </c>
      <c r="S187" s="5">
        <f t="shared" si="44"/>
        <v>69752.916601128032</v>
      </c>
      <c r="T187" s="5">
        <f t="shared" si="44"/>
        <v>73920.302584696794</v>
      </c>
      <c r="U187" s="5">
        <f t="shared" si="44"/>
        <v>78221.370669205484</v>
      </c>
      <c r="V187" s="5">
        <f t="shared" si="44"/>
        <v>82658.281631154794</v>
      </c>
      <c r="W187" s="5">
        <f>U164</f>
        <v>1189141.4679872142</v>
      </c>
      <c r="X187" s="5"/>
      <c r="Y187" s="5"/>
      <c r="Z187" s="5"/>
      <c r="AA187" s="5"/>
      <c r="AB187" s="5"/>
      <c r="AC187" s="5"/>
      <c r="AD187" s="5"/>
      <c r="AE187" s="5"/>
      <c r="AF187" s="5" t="s">
        <v>2</v>
      </c>
      <c r="AG187" s="5" t="s">
        <v>2</v>
      </c>
      <c r="AH187" s="5"/>
      <c r="AI187" s="5"/>
      <c r="AK187" s="3"/>
      <c r="AL187" s="3"/>
      <c r="AM187" s="3"/>
      <c r="AN187" s="3"/>
      <c r="AO187" s="3"/>
      <c r="AP187" s="3"/>
      <c r="AQ187" s="3"/>
      <c r="AR187" s="3">
        <f t="shared" si="47"/>
        <v>3</v>
      </c>
      <c r="AS187" s="32">
        <f t="shared" si="48"/>
        <v>68832.259652663328</v>
      </c>
      <c r="AT187" s="32">
        <f>AV186*$G$8</f>
        <v>59929.425110868724</v>
      </c>
      <c r="AU187" s="32">
        <f t="shared" si="45"/>
        <v>8902.8345417946039</v>
      </c>
      <c r="AV187" s="32">
        <f t="shared" si="46"/>
        <v>635499.58600518096</v>
      </c>
      <c r="AW187" s="1"/>
      <c r="AX187" s="1"/>
      <c r="AY187" s="1"/>
      <c r="AZ187" s="15"/>
      <c r="BA187" s="15"/>
      <c r="BB187" s="15"/>
      <c r="BC187" s="15"/>
      <c r="BD187" s="15"/>
      <c r="BE187" s="15"/>
      <c r="BF187" s="15"/>
      <c r="BG187" s="15"/>
      <c r="BH187" s="15"/>
    </row>
    <row r="188" spans="2:60" ht="17.25">
      <c r="B188" s="1"/>
      <c r="C188" s="3">
        <f t="shared" si="43"/>
        <v>16</v>
      </c>
      <c r="D188" s="3"/>
      <c r="E188" s="5">
        <f>NPV($E$169,$I188:$X188)-$E$201</f>
        <v>675353.81916517625</v>
      </c>
      <c r="F188" s="6">
        <f>IRR($H188:$X188,0.1)</f>
        <v>0.24567541256405989</v>
      </c>
      <c r="G188" s="3"/>
      <c r="H188" s="5">
        <f t="shared" si="42"/>
        <v>-220000</v>
      </c>
      <c r="I188" s="5">
        <f t="shared" si="44"/>
        <v>35200.142905336674</v>
      </c>
      <c r="J188" s="5">
        <f t="shared" si="44"/>
        <v>38009.421950054551</v>
      </c>
      <c r="K188" s="5">
        <f t="shared" si="44"/>
        <v>40919.79428530825</v>
      </c>
      <c r="L188" s="5">
        <f t="shared" si="44"/>
        <v>44111.705197226707</v>
      </c>
      <c r="M188" s="5">
        <f t="shared" si="44"/>
        <v>47415.635399582621</v>
      </c>
      <c r="N188" s="5">
        <f t="shared" si="44"/>
        <v>50834.517767116675</v>
      </c>
      <c r="O188" s="5">
        <f t="shared" si="44"/>
        <v>54371.255781680724</v>
      </c>
      <c r="P188" s="5">
        <f t="shared" si="44"/>
        <v>58028.708630085566</v>
      </c>
      <c r="Q188" s="5">
        <f t="shared" si="44"/>
        <v>61809.674426825659</v>
      </c>
      <c r="R188" s="5">
        <f t="shared" si="44"/>
        <v>65716.871367651765</v>
      </c>
      <c r="S188" s="5">
        <f t="shared" si="44"/>
        <v>69752.916601128032</v>
      </c>
      <c r="T188" s="5">
        <f t="shared" si="44"/>
        <v>73920.302584696794</v>
      </c>
      <c r="U188" s="5">
        <f t="shared" si="44"/>
        <v>78221.370669205484</v>
      </c>
      <c r="V188" s="5">
        <f t="shared" si="44"/>
        <v>82658.281631154794</v>
      </c>
      <c r="W188" s="5">
        <f t="shared" si="44"/>
        <v>87232.982844892307</v>
      </c>
      <c r="X188" s="5">
        <f>V164</f>
        <v>1267752.3874700638</v>
      </c>
      <c r="Y188" s="5" t="s">
        <v>2</v>
      </c>
      <c r="Z188" s="5" t="s">
        <v>2</v>
      </c>
      <c r="AA188" s="5" t="s">
        <v>2</v>
      </c>
      <c r="AB188" s="5" t="s">
        <v>2</v>
      </c>
      <c r="AC188" s="5" t="s">
        <v>2</v>
      </c>
      <c r="AD188" s="5" t="s">
        <v>2</v>
      </c>
      <c r="AE188" s="5" t="s">
        <v>2</v>
      </c>
      <c r="AF188" s="5" t="s">
        <v>2</v>
      </c>
      <c r="AG188" s="5" t="s">
        <v>2</v>
      </c>
      <c r="AH188" s="5"/>
      <c r="AI188" s="5"/>
      <c r="AK188" s="3"/>
      <c r="AL188" s="3"/>
      <c r="AM188" s="3"/>
      <c r="AN188" s="3"/>
      <c r="AO188" s="3"/>
      <c r="AP188" s="3"/>
      <c r="AQ188" s="3"/>
      <c r="AR188" s="3">
        <f t="shared" si="47"/>
        <v>4</v>
      </c>
      <c r="AS188" s="32">
        <f t="shared" si="48"/>
        <v>68832.259652663328</v>
      </c>
      <c r="AT188" s="32">
        <f>AV187*$G$8</f>
        <v>59101.461498481825</v>
      </c>
      <c r="AU188" s="32">
        <f t="shared" si="45"/>
        <v>9730.7981541815025</v>
      </c>
      <c r="AV188" s="32">
        <f t="shared" si="46"/>
        <v>625768.78785099951</v>
      </c>
      <c r="AW188" s="1"/>
      <c r="AX188" s="1"/>
      <c r="AY188" s="1"/>
      <c r="AZ188" s="15"/>
      <c r="BA188" s="15"/>
      <c r="BB188" s="15"/>
      <c r="BC188" s="15"/>
      <c r="BD188" s="15"/>
      <c r="BE188" s="15"/>
      <c r="BF188" s="15"/>
      <c r="BG188" s="15"/>
      <c r="BH188" s="15"/>
    </row>
    <row r="189" spans="2:60" ht="17.25">
      <c r="B189" s="1"/>
      <c r="C189" s="3">
        <f t="shared" si="43"/>
        <v>17</v>
      </c>
      <c r="D189" s="3"/>
      <c r="E189" s="5">
        <f>NPV($E$169,$I189:$Y189)-$E$201</f>
        <v>702250.43740707578</v>
      </c>
      <c r="F189" s="6">
        <f>IRR($H189:$Y189,0.1)</f>
        <v>0.24355091044139421</v>
      </c>
      <c r="G189" s="3"/>
      <c r="H189" s="5">
        <f t="shared" si="42"/>
        <v>-220000</v>
      </c>
      <c r="I189" s="5">
        <f t="shared" si="44"/>
        <v>35200.142905336674</v>
      </c>
      <c r="J189" s="5">
        <f t="shared" si="44"/>
        <v>38009.421950054551</v>
      </c>
      <c r="K189" s="5">
        <f t="shared" si="44"/>
        <v>40919.79428530825</v>
      </c>
      <c r="L189" s="5">
        <f t="shared" si="44"/>
        <v>44111.705197226707</v>
      </c>
      <c r="M189" s="5">
        <f t="shared" si="44"/>
        <v>47415.635399582621</v>
      </c>
      <c r="N189" s="5">
        <f t="shared" si="44"/>
        <v>50834.517767116675</v>
      </c>
      <c r="O189" s="5">
        <f t="shared" si="44"/>
        <v>54371.255781680724</v>
      </c>
      <c r="P189" s="5">
        <f t="shared" si="44"/>
        <v>58028.708630085566</v>
      </c>
      <c r="Q189" s="5">
        <f t="shared" si="44"/>
        <v>61809.674426825659</v>
      </c>
      <c r="R189" s="5">
        <f t="shared" si="44"/>
        <v>65716.871367651765</v>
      </c>
      <c r="S189" s="5">
        <f t="shared" si="44"/>
        <v>69752.916601128032</v>
      </c>
      <c r="T189" s="5">
        <f t="shared" si="44"/>
        <v>73920.302584696794</v>
      </c>
      <c r="U189" s="5">
        <f t="shared" si="44"/>
        <v>78221.370669205484</v>
      </c>
      <c r="V189" s="5">
        <f t="shared" si="44"/>
        <v>82658.281631154794</v>
      </c>
      <c r="W189" s="5">
        <f t="shared" si="44"/>
        <v>87232.982844892307</v>
      </c>
      <c r="X189" s="5">
        <f t="shared" si="44"/>
        <v>91947.171757397591</v>
      </c>
      <c r="Y189" s="5">
        <f>W164</f>
        <v>1351260.0471205863</v>
      </c>
      <c r="Z189" s="5" t="s">
        <v>2</v>
      </c>
      <c r="AA189" s="5" t="s">
        <v>2</v>
      </c>
      <c r="AB189" s="5" t="s">
        <v>2</v>
      </c>
      <c r="AC189" s="5" t="s">
        <v>2</v>
      </c>
      <c r="AD189" s="5" t="s">
        <v>2</v>
      </c>
      <c r="AE189" s="5" t="s">
        <v>2</v>
      </c>
      <c r="AF189" s="5" t="s">
        <v>2</v>
      </c>
      <c r="AG189" s="5" t="s">
        <v>2</v>
      </c>
      <c r="AH189" s="5"/>
      <c r="AI189" s="5"/>
      <c r="AK189" s="3"/>
      <c r="AL189" s="3"/>
      <c r="AM189" s="3"/>
      <c r="AN189" s="3"/>
      <c r="AO189" s="3"/>
      <c r="AP189" s="3"/>
      <c r="AQ189" s="3"/>
      <c r="AR189" s="3">
        <f t="shared" si="47"/>
        <v>5</v>
      </c>
      <c r="AS189" s="32">
        <f t="shared" si="48"/>
        <v>68832.259652663328</v>
      </c>
      <c r="AT189" s="32">
        <f>AV188*$G$8</f>
        <v>58196.497270142951</v>
      </c>
      <c r="AU189" s="32">
        <f t="shared" si="45"/>
        <v>10635.762382520377</v>
      </c>
      <c r="AV189" s="32">
        <f t="shared" si="46"/>
        <v>615133.02546847914</v>
      </c>
      <c r="AW189" s="1"/>
      <c r="AX189" s="1"/>
      <c r="AY189" s="1"/>
      <c r="AZ189" s="15"/>
      <c r="BA189" s="15"/>
      <c r="BB189" s="15"/>
      <c r="BC189" s="15"/>
      <c r="BD189" s="15"/>
      <c r="BE189" s="15"/>
      <c r="BF189" s="15"/>
      <c r="BG189" s="15"/>
      <c r="BH189" s="15"/>
    </row>
    <row r="190" spans="2:60" ht="17.25">
      <c r="B190" s="1"/>
      <c r="C190" s="3">
        <f t="shared" si="43"/>
        <v>18</v>
      </c>
      <c r="D190" s="3"/>
      <c r="E190" s="5">
        <f>NPV($E$169,$I190:$Z190)-$E$201</f>
        <v>728525.37197314843</v>
      </c>
      <c r="F190" s="6">
        <f>IRR($H190:$Z190,0.1)</f>
        <v>0.24171352592711104</v>
      </c>
      <c r="G190" s="3"/>
      <c r="H190" s="5">
        <f t="shared" si="42"/>
        <v>-220000</v>
      </c>
      <c r="I190" s="5">
        <f t="shared" si="44"/>
        <v>35200.142905336674</v>
      </c>
      <c r="J190" s="5">
        <f t="shared" si="44"/>
        <v>38009.421950054551</v>
      </c>
      <c r="K190" s="5">
        <f t="shared" si="44"/>
        <v>40919.79428530825</v>
      </c>
      <c r="L190" s="5">
        <f t="shared" si="44"/>
        <v>44111.705197226707</v>
      </c>
      <c r="M190" s="5">
        <f t="shared" si="44"/>
        <v>47415.635399582621</v>
      </c>
      <c r="N190" s="5">
        <f t="shared" si="44"/>
        <v>50834.517767116675</v>
      </c>
      <c r="O190" s="5">
        <f t="shared" si="44"/>
        <v>54371.255781680724</v>
      </c>
      <c r="P190" s="5">
        <f t="shared" si="44"/>
        <v>58028.708630085566</v>
      </c>
      <c r="Q190" s="5">
        <f t="shared" si="44"/>
        <v>61809.674426825659</v>
      </c>
      <c r="R190" s="5">
        <f t="shared" si="44"/>
        <v>65716.871367651765</v>
      </c>
      <c r="S190" s="5">
        <f t="shared" si="44"/>
        <v>69752.916601128032</v>
      </c>
      <c r="T190" s="5">
        <f t="shared" si="44"/>
        <v>73920.302584696794</v>
      </c>
      <c r="U190" s="5">
        <f t="shared" si="44"/>
        <v>78221.370669205484</v>
      </c>
      <c r="V190" s="5">
        <f t="shared" si="44"/>
        <v>82658.281631154794</v>
      </c>
      <c r="W190" s="5">
        <f t="shared" si="44"/>
        <v>87232.982844892307</v>
      </c>
      <c r="X190" s="5">
        <f t="shared" si="44"/>
        <v>91947.171757397591</v>
      </c>
      <c r="Y190" s="5">
        <f t="shared" ref="Y190:AA197" si="49">W$161</f>
        <v>96802.255295929892</v>
      </c>
      <c r="Z190" s="5">
        <f>X164</f>
        <v>1439995.7544507957</v>
      </c>
      <c r="AA190" s="5" t="s">
        <v>2</v>
      </c>
      <c r="AB190" s="5" t="s">
        <v>2</v>
      </c>
      <c r="AC190" s="5" t="s">
        <v>2</v>
      </c>
      <c r="AD190" s="5" t="s">
        <v>2</v>
      </c>
      <c r="AE190" s="5" t="s">
        <v>2</v>
      </c>
      <c r="AF190" s="5" t="s">
        <v>2</v>
      </c>
      <c r="AG190" s="5" t="s">
        <v>2</v>
      </c>
      <c r="AH190" s="5"/>
      <c r="AI190" s="5"/>
      <c r="AK190" s="3"/>
      <c r="AL190" s="3"/>
      <c r="AM190" s="3"/>
      <c r="AN190" s="3"/>
      <c r="AO190" s="3"/>
      <c r="AP190" s="3"/>
      <c r="AQ190" s="3"/>
      <c r="AR190" s="3">
        <f t="shared" si="47"/>
        <v>6</v>
      </c>
      <c r="AS190" s="32">
        <f t="shared" si="48"/>
        <v>68832.259652663328</v>
      </c>
      <c r="AT190" s="32">
        <f>AV189*$G$8</f>
        <v>57207.371368568558</v>
      </c>
      <c r="AU190" s="32">
        <f t="shared" si="45"/>
        <v>11624.88828409477</v>
      </c>
      <c r="AV190" s="32">
        <f t="shared" si="46"/>
        <v>603508.1371843844</v>
      </c>
      <c r="AW190" s="1"/>
      <c r="AX190" s="1"/>
      <c r="AY190" s="1"/>
      <c r="AZ190" s="15"/>
      <c r="BA190" s="15"/>
      <c r="BB190" s="15"/>
      <c r="BC190" s="15"/>
      <c r="BD190" s="15"/>
      <c r="BE190" s="15"/>
      <c r="BF190" s="15"/>
      <c r="BG190" s="15"/>
      <c r="BH190" s="15"/>
    </row>
    <row r="191" spans="2:60" ht="17.25">
      <c r="B191" s="1"/>
      <c r="C191" s="3">
        <f t="shared" si="43"/>
        <v>19</v>
      </c>
      <c r="D191" s="3"/>
      <c r="E191" s="5">
        <f>NPV($E$169,$I191:$AA191)-$E$201</f>
        <v>754171.42252453836</v>
      </c>
      <c r="F191" s="6">
        <f>IRR($H191:$AA191,0.1)</f>
        <v>0.24011701554051879</v>
      </c>
      <c r="G191" s="3"/>
      <c r="H191" s="5">
        <f t="shared" si="42"/>
        <v>-220000</v>
      </c>
      <c r="I191" s="5">
        <f t="shared" si="44"/>
        <v>35200.142905336674</v>
      </c>
      <c r="J191" s="5">
        <f t="shared" si="44"/>
        <v>38009.421950054551</v>
      </c>
      <c r="K191" s="5">
        <f t="shared" si="44"/>
        <v>40919.79428530825</v>
      </c>
      <c r="L191" s="5">
        <f t="shared" si="44"/>
        <v>44111.705197226707</v>
      </c>
      <c r="M191" s="5">
        <f t="shared" si="44"/>
        <v>47415.635399582621</v>
      </c>
      <c r="N191" s="5">
        <f t="shared" si="44"/>
        <v>50834.517767116675</v>
      </c>
      <c r="O191" s="5">
        <f t="shared" si="44"/>
        <v>54371.255781680724</v>
      </c>
      <c r="P191" s="5">
        <f t="shared" si="44"/>
        <v>58028.708630085566</v>
      </c>
      <c r="Q191" s="5">
        <f t="shared" si="44"/>
        <v>61809.674426825659</v>
      </c>
      <c r="R191" s="5">
        <f t="shared" si="44"/>
        <v>65716.871367651765</v>
      </c>
      <c r="S191" s="5">
        <f t="shared" si="44"/>
        <v>69752.916601128032</v>
      </c>
      <c r="T191" s="5">
        <f t="shared" si="44"/>
        <v>73920.302584696794</v>
      </c>
      <c r="U191" s="5">
        <f t="shared" si="44"/>
        <v>78221.370669205484</v>
      </c>
      <c r="V191" s="5">
        <f t="shared" si="44"/>
        <v>82658.281631154794</v>
      </c>
      <c r="W191" s="5">
        <f t="shared" si="44"/>
        <v>87232.982844892307</v>
      </c>
      <c r="X191" s="5">
        <f t="shared" si="44"/>
        <v>91947.171757397591</v>
      </c>
      <c r="Y191" s="5">
        <f t="shared" si="49"/>
        <v>96802.255295929892</v>
      </c>
      <c r="Z191" s="5">
        <f t="shared" si="49"/>
        <v>101799.3048033896</v>
      </c>
      <c r="AA191" s="5">
        <f>Y164</f>
        <v>1534316.6248730908</v>
      </c>
      <c r="AB191" s="5" t="s">
        <v>2</v>
      </c>
      <c r="AC191" s="5" t="s">
        <v>2</v>
      </c>
      <c r="AD191" s="5" t="s">
        <v>2</v>
      </c>
      <c r="AE191" s="5" t="s">
        <v>2</v>
      </c>
      <c r="AF191" s="5" t="s">
        <v>97</v>
      </c>
      <c r="AG191" s="5" t="s">
        <v>2</v>
      </c>
      <c r="AH191" s="5"/>
      <c r="AI191" s="5"/>
      <c r="AK191" s="3"/>
      <c r="AL191" s="3"/>
      <c r="AM191" s="3"/>
      <c r="AN191" s="3"/>
      <c r="AO191" s="3"/>
      <c r="AP191" s="3"/>
      <c r="AQ191" s="3"/>
      <c r="AR191" s="3">
        <f t="shared" si="47"/>
        <v>7</v>
      </c>
      <c r="AS191" s="32">
        <f t="shared" si="48"/>
        <v>68832.259652663328</v>
      </c>
      <c r="AT191" s="32">
        <f>AV190*$G$8</f>
        <v>56126.256758147749</v>
      </c>
      <c r="AU191" s="32">
        <f t="shared" si="45"/>
        <v>12706.002894515579</v>
      </c>
      <c r="AV191" s="32">
        <f t="shared" si="46"/>
        <v>590802.13428986887</v>
      </c>
      <c r="AW191" s="1"/>
      <c r="AX191" s="1"/>
      <c r="AY191" s="1"/>
      <c r="AZ191" s="15"/>
      <c r="BA191" s="15"/>
      <c r="BB191" s="15"/>
      <c r="BC191" s="15"/>
      <c r="BD191" s="15"/>
      <c r="BE191" s="15"/>
      <c r="BF191" s="15"/>
      <c r="BG191" s="15"/>
      <c r="BH191" s="15"/>
    </row>
    <row r="192" spans="2:60" ht="17.25">
      <c r="B192" s="1"/>
      <c r="C192" s="3">
        <f t="shared" si="43"/>
        <v>20</v>
      </c>
      <c r="D192" s="3"/>
      <c r="E192" s="5">
        <f>NPV($E$169,$I192:$AB192)-$E$201</f>
        <v>779183.63737169479</v>
      </c>
      <c r="F192" s="6">
        <f>IRR($H192:$AB192,0.1)</f>
        <v>0.23872440826393282</v>
      </c>
      <c r="G192" s="3"/>
      <c r="H192" s="5">
        <f t="shared" si="42"/>
        <v>-220000</v>
      </c>
      <c r="I192" s="5">
        <f t="shared" si="44"/>
        <v>35200.142905336674</v>
      </c>
      <c r="J192" s="5">
        <f t="shared" si="44"/>
        <v>38009.421950054551</v>
      </c>
      <c r="K192" s="5">
        <f t="shared" si="44"/>
        <v>40919.79428530825</v>
      </c>
      <c r="L192" s="5">
        <f t="shared" si="44"/>
        <v>44111.705197226707</v>
      </c>
      <c r="M192" s="5">
        <f t="shared" si="44"/>
        <v>47415.635399582621</v>
      </c>
      <c r="N192" s="5">
        <f t="shared" si="44"/>
        <v>50834.517767116675</v>
      </c>
      <c r="O192" s="5">
        <f t="shared" si="44"/>
        <v>54371.255781680724</v>
      </c>
      <c r="P192" s="5">
        <f t="shared" si="44"/>
        <v>58028.708630085566</v>
      </c>
      <c r="Q192" s="5">
        <f t="shared" si="44"/>
        <v>61809.674426825659</v>
      </c>
      <c r="R192" s="5">
        <f t="shared" si="44"/>
        <v>65716.871367651765</v>
      </c>
      <c r="S192" s="5">
        <f t="shared" si="44"/>
        <v>69752.916601128032</v>
      </c>
      <c r="T192" s="5">
        <f t="shared" si="44"/>
        <v>73920.302584696794</v>
      </c>
      <c r="U192" s="5">
        <f t="shared" si="44"/>
        <v>78221.370669205484</v>
      </c>
      <c r="V192" s="5">
        <f t="shared" si="44"/>
        <v>82658.281631154794</v>
      </c>
      <c r="W192" s="5">
        <f t="shared" si="44"/>
        <v>87232.982844892307</v>
      </c>
      <c r="X192" s="5">
        <f t="shared" si="44"/>
        <v>91947.171757397591</v>
      </c>
      <c r="Y192" s="5">
        <f t="shared" si="49"/>
        <v>96802.255295929892</v>
      </c>
      <c r="Z192" s="5">
        <f t="shared" si="49"/>
        <v>101799.3048033896</v>
      </c>
      <c r="AA192" s="5">
        <f t="shared" si="49"/>
        <v>106939.00605748588</v>
      </c>
      <c r="AB192" s="5">
        <f>Z164</f>
        <v>1634607.780483294</v>
      </c>
      <c r="AC192" s="5" t="s">
        <v>2</v>
      </c>
      <c r="AD192" s="5" t="s">
        <v>2</v>
      </c>
      <c r="AE192" s="5" t="s">
        <v>2</v>
      </c>
      <c r="AF192" s="5" t="s">
        <v>2</v>
      </c>
      <c r="AG192" s="5" t="s">
        <v>2</v>
      </c>
      <c r="AH192" s="5"/>
      <c r="AI192" s="5"/>
      <c r="AK192" s="3"/>
      <c r="AL192" s="3"/>
      <c r="AM192" s="3"/>
      <c r="AN192" s="3"/>
      <c r="AO192" s="3"/>
      <c r="AP192" s="3"/>
      <c r="AQ192" s="3"/>
      <c r="AR192" s="3">
        <f t="shared" si="47"/>
        <v>8</v>
      </c>
      <c r="AS192" s="32">
        <f t="shared" si="48"/>
        <v>68832.259652663328</v>
      </c>
      <c r="AT192" s="32">
        <f>AV191*$G$8</f>
        <v>54944.598488957803</v>
      </c>
      <c r="AU192" s="32">
        <f t="shared" si="45"/>
        <v>13887.661163705525</v>
      </c>
      <c r="AV192" s="32">
        <f t="shared" si="46"/>
        <v>576914.47312616336</v>
      </c>
      <c r="AW192" s="1"/>
      <c r="AX192" s="1"/>
      <c r="AY192" s="1"/>
      <c r="AZ192" s="15"/>
      <c r="BA192" s="15"/>
      <c r="BB192" s="15"/>
      <c r="BC192" s="15"/>
      <c r="BD192" s="15"/>
      <c r="BE192" s="15"/>
      <c r="BF192" s="15"/>
      <c r="BG192" s="15"/>
      <c r="BH192" s="15"/>
    </row>
    <row r="193" spans="2:60" ht="17.25">
      <c r="B193" s="1"/>
      <c r="C193" s="3">
        <f t="shared" si="43"/>
        <v>21</v>
      </c>
      <c r="D193" s="3"/>
      <c r="E193" s="5">
        <f>NPV($E$169,$I193:$AC193)-$E$201</f>
        <v>803559.07884834358</v>
      </c>
      <c r="F193" s="6">
        <f>IRR($H193:$AC193,0.1)</f>
        <v>0.23750575232988802</v>
      </c>
      <c r="G193" s="3"/>
      <c r="H193" s="5">
        <f t="shared" si="42"/>
        <v>-220000</v>
      </c>
      <c r="I193" s="5">
        <f t="shared" si="44"/>
        <v>35200.142905336674</v>
      </c>
      <c r="J193" s="5">
        <f t="shared" si="44"/>
        <v>38009.421950054551</v>
      </c>
      <c r="K193" s="5">
        <f t="shared" si="44"/>
        <v>40919.79428530825</v>
      </c>
      <c r="L193" s="5">
        <f t="shared" si="44"/>
        <v>44111.705197226707</v>
      </c>
      <c r="M193" s="5">
        <f t="shared" si="44"/>
        <v>47415.635399582621</v>
      </c>
      <c r="N193" s="5">
        <f t="shared" si="44"/>
        <v>50834.517767116675</v>
      </c>
      <c r="O193" s="5">
        <f t="shared" si="44"/>
        <v>54371.255781680724</v>
      </c>
      <c r="P193" s="5">
        <f t="shared" si="44"/>
        <v>58028.708630085566</v>
      </c>
      <c r="Q193" s="5">
        <f t="shared" si="44"/>
        <v>61809.674426825659</v>
      </c>
      <c r="R193" s="5">
        <f t="shared" si="44"/>
        <v>65716.871367651765</v>
      </c>
      <c r="S193" s="5">
        <f t="shared" si="44"/>
        <v>69752.916601128032</v>
      </c>
      <c r="T193" s="5">
        <f t="shared" si="44"/>
        <v>73920.302584696794</v>
      </c>
      <c r="U193" s="5">
        <f t="shared" si="44"/>
        <v>78221.370669205484</v>
      </c>
      <c r="V193" s="5">
        <f t="shared" si="44"/>
        <v>82658.281631154794</v>
      </c>
      <c r="W193" s="5">
        <f t="shared" si="44"/>
        <v>87232.982844892307</v>
      </c>
      <c r="X193" s="5">
        <f t="shared" si="44"/>
        <v>91947.171757397591</v>
      </c>
      <c r="Y193" s="5">
        <f t="shared" si="49"/>
        <v>96802.255295929892</v>
      </c>
      <c r="Z193" s="5">
        <f t="shared" si="49"/>
        <v>101799.3048033896</v>
      </c>
      <c r="AA193" s="5">
        <f t="shared" si="49"/>
        <v>106939.00605748588</v>
      </c>
      <c r="AB193" s="5">
        <f>Z$161</f>
        <v>112221.60388739713</v>
      </c>
      <c r="AC193" s="5">
        <f>AA164</f>
        <v>1741284.7452403463</v>
      </c>
      <c r="AD193" s="5" t="s">
        <v>2</v>
      </c>
      <c r="AE193" s="5" t="s">
        <v>2</v>
      </c>
      <c r="AF193" s="5" t="s">
        <v>2</v>
      </c>
      <c r="AG193" s="5" t="s">
        <v>2</v>
      </c>
      <c r="AH193" s="5"/>
      <c r="AI193" s="5"/>
      <c r="AK193" s="3"/>
      <c r="AL193" s="3"/>
      <c r="AM193" s="3"/>
      <c r="AN193" s="3"/>
      <c r="AO193" s="3"/>
      <c r="AP193" s="3"/>
      <c r="AQ193" s="3"/>
      <c r="AR193" s="3">
        <f t="shared" si="47"/>
        <v>9</v>
      </c>
      <c r="AS193" s="32">
        <f t="shared" si="48"/>
        <v>68832.259652663328</v>
      </c>
      <c r="AT193" s="32">
        <f>AV192*$G$8</f>
        <v>53653.046000733193</v>
      </c>
      <c r="AU193" s="32">
        <f t="shared" si="45"/>
        <v>15179.213651930135</v>
      </c>
      <c r="AV193" s="32">
        <f t="shared" si="46"/>
        <v>561735.25947423326</v>
      </c>
      <c r="AW193" s="1"/>
      <c r="AX193" s="1"/>
      <c r="AY193" s="1"/>
      <c r="AZ193" s="15"/>
      <c r="BA193" s="15"/>
      <c r="BB193" s="15"/>
      <c r="BC193" s="15"/>
      <c r="BD193" s="15"/>
      <c r="BE193" s="15"/>
      <c r="BF193" s="15"/>
      <c r="BG193" s="15"/>
      <c r="BH193" s="15"/>
    </row>
    <row r="194" spans="2:60" ht="17.25">
      <c r="B194" s="1"/>
      <c r="C194" s="3">
        <f t="shared" si="43"/>
        <v>22</v>
      </c>
      <c r="D194" s="3"/>
      <c r="E194" s="5">
        <f>NPV($E$169,$I194:$AD194)-$E$201</f>
        <v>827296.60884375672</v>
      </c>
      <c r="F194" s="6">
        <f>IRR($H194:$AD194,0.1)</f>
        <v>0.2364364906181422</v>
      </c>
      <c r="G194" s="3"/>
      <c r="H194" s="5">
        <f t="shared" si="42"/>
        <v>-220000</v>
      </c>
      <c r="I194" s="5">
        <f t="shared" si="44"/>
        <v>35200.142905336674</v>
      </c>
      <c r="J194" s="5">
        <f t="shared" si="44"/>
        <v>38009.421950054551</v>
      </c>
      <c r="K194" s="5">
        <f t="shared" si="44"/>
        <v>40919.79428530825</v>
      </c>
      <c r="L194" s="5">
        <f t="shared" si="44"/>
        <v>44111.705197226707</v>
      </c>
      <c r="M194" s="5">
        <f t="shared" si="44"/>
        <v>47415.635399582621</v>
      </c>
      <c r="N194" s="5">
        <f t="shared" si="44"/>
        <v>50834.517767116675</v>
      </c>
      <c r="O194" s="5">
        <f t="shared" si="44"/>
        <v>54371.255781680724</v>
      </c>
      <c r="P194" s="5">
        <f t="shared" si="44"/>
        <v>58028.708630085566</v>
      </c>
      <c r="Q194" s="5">
        <f t="shared" si="44"/>
        <v>61809.674426825659</v>
      </c>
      <c r="R194" s="5">
        <f t="shared" si="44"/>
        <v>65716.871367651765</v>
      </c>
      <c r="S194" s="5">
        <f t="shared" si="44"/>
        <v>69752.916601128032</v>
      </c>
      <c r="T194" s="5">
        <f t="shared" si="44"/>
        <v>73920.302584696794</v>
      </c>
      <c r="U194" s="5">
        <f t="shared" si="44"/>
        <v>78221.370669205484</v>
      </c>
      <c r="V194" s="5">
        <f t="shared" si="44"/>
        <v>82658.281631154794</v>
      </c>
      <c r="W194" s="5">
        <f t="shared" si="44"/>
        <v>87232.982844892307</v>
      </c>
      <c r="X194" s="5">
        <f t="shared" si="44"/>
        <v>91947.171757397591</v>
      </c>
      <c r="Y194" s="5">
        <f t="shared" si="49"/>
        <v>96802.255295929892</v>
      </c>
      <c r="Z194" s="5">
        <f t="shared" si="49"/>
        <v>101799.3048033896</v>
      </c>
      <c r="AA194" s="5">
        <f t="shared" si="49"/>
        <v>106939.00605748588</v>
      </c>
      <c r="AB194" s="5">
        <f>Z$161</f>
        <v>112221.60388739713</v>
      </c>
      <c r="AC194" s="5">
        <f>AA$161</f>
        <v>117646.84085521595</v>
      </c>
      <c r="AD194" s="5">
        <f>AB164</f>
        <v>1854796.0544828374</v>
      </c>
      <c r="AE194" s="5" t="s">
        <v>2</v>
      </c>
      <c r="AF194" s="5" t="s">
        <v>2</v>
      </c>
      <c r="AG194" s="5" t="s">
        <v>2</v>
      </c>
      <c r="AH194" s="5"/>
      <c r="AI194" s="5"/>
      <c r="AK194" s="3"/>
      <c r="AL194" s="3"/>
      <c r="AM194" s="3"/>
      <c r="AN194" s="3"/>
      <c r="AO194" s="3"/>
      <c r="AP194" s="3"/>
      <c r="AQ194" s="3"/>
      <c r="AR194" s="3">
        <f t="shared" si="47"/>
        <v>10</v>
      </c>
      <c r="AS194" s="32">
        <f t="shared" si="48"/>
        <v>68832.259652663328</v>
      </c>
      <c r="AT194" s="32">
        <f>AV193*$G$8</f>
        <v>52241.379131103691</v>
      </c>
      <c r="AU194" s="32">
        <f t="shared" si="45"/>
        <v>16590.880521559637</v>
      </c>
      <c r="AV194" s="32">
        <f t="shared" si="46"/>
        <v>545144.37895267364</v>
      </c>
      <c r="AW194" s="1"/>
      <c r="AX194" s="1"/>
      <c r="AY194" s="1"/>
      <c r="AZ194" s="15"/>
      <c r="BA194" s="15"/>
      <c r="BB194" s="15"/>
      <c r="BC194" s="15"/>
      <c r="BD194" s="15"/>
      <c r="BE194" s="15"/>
      <c r="BF194" s="15"/>
      <c r="BG194" s="15"/>
      <c r="BH194" s="15"/>
    </row>
    <row r="195" spans="2:60" ht="17.25">
      <c r="B195" s="1"/>
      <c r="C195" s="3">
        <f t="shared" si="43"/>
        <v>23</v>
      </c>
      <c r="D195" s="3"/>
      <c r="E195" s="5">
        <f>NPV($E$169,$I195:$AF195)-$E$201</f>
        <v>850396.69287338853</v>
      </c>
      <c r="F195" s="6">
        <f>IRR($H195:$AE195,0.1)</f>
        <v>0.2354962702800576</v>
      </c>
      <c r="G195" s="3"/>
      <c r="H195" s="5">
        <f t="shared" si="42"/>
        <v>-220000</v>
      </c>
      <c r="I195" s="5">
        <f t="shared" si="44"/>
        <v>35200.142905336674</v>
      </c>
      <c r="J195" s="5">
        <f t="shared" si="44"/>
        <v>38009.421950054551</v>
      </c>
      <c r="K195" s="5">
        <f t="shared" si="44"/>
        <v>40919.79428530825</v>
      </c>
      <c r="L195" s="5">
        <f t="shared" si="44"/>
        <v>44111.705197226707</v>
      </c>
      <c r="M195" s="5">
        <f t="shared" si="44"/>
        <v>47415.635399582621</v>
      </c>
      <c r="N195" s="5">
        <f t="shared" si="44"/>
        <v>50834.517767116675</v>
      </c>
      <c r="O195" s="5">
        <f t="shared" si="44"/>
        <v>54371.255781680724</v>
      </c>
      <c r="P195" s="5">
        <f t="shared" si="44"/>
        <v>58028.708630085566</v>
      </c>
      <c r="Q195" s="5">
        <f t="shared" si="44"/>
        <v>61809.674426825659</v>
      </c>
      <c r="R195" s="5">
        <f t="shared" si="44"/>
        <v>65716.871367651765</v>
      </c>
      <c r="S195" s="5">
        <f t="shared" si="44"/>
        <v>69752.916601128032</v>
      </c>
      <c r="T195" s="5">
        <f t="shared" si="44"/>
        <v>73920.302584696794</v>
      </c>
      <c r="U195" s="5">
        <f t="shared" si="44"/>
        <v>78221.370669205484</v>
      </c>
      <c r="V195" s="5">
        <f t="shared" si="44"/>
        <v>82658.281631154794</v>
      </c>
      <c r="W195" s="5">
        <f t="shared" si="44"/>
        <v>87232.982844892307</v>
      </c>
      <c r="X195" s="5">
        <f t="shared" si="44"/>
        <v>91947.171757397591</v>
      </c>
      <c r="Y195" s="5">
        <f t="shared" si="49"/>
        <v>96802.255295929892</v>
      </c>
      <c r="Z195" s="5">
        <f t="shared" si="49"/>
        <v>101799.3048033896</v>
      </c>
      <c r="AA195" s="5">
        <f t="shared" si="49"/>
        <v>106939.00605748588</v>
      </c>
      <c r="AB195" s="5">
        <f>Z$161</f>
        <v>112221.60388739713</v>
      </c>
      <c r="AC195" s="5">
        <f>AA$161</f>
        <v>117646.84085521595</v>
      </c>
      <c r="AD195" s="5">
        <f>AB$161</f>
        <v>123213.8894187168</v>
      </c>
      <c r="AE195" s="5">
        <f>AC164</f>
        <v>1975626.0983779887</v>
      </c>
      <c r="AF195" s="5" t="s">
        <v>2</v>
      </c>
      <c r="AG195" s="5" t="s">
        <v>2</v>
      </c>
      <c r="AH195" s="5"/>
      <c r="AI195" s="5"/>
      <c r="AK195" s="3"/>
      <c r="AL195" s="3"/>
      <c r="AM195" s="3"/>
      <c r="AN195" s="3"/>
      <c r="AO195" s="3"/>
      <c r="AP195" s="3"/>
      <c r="AQ195" s="3"/>
      <c r="AR195" s="3">
        <f t="shared" si="47"/>
        <v>11</v>
      </c>
      <c r="AS195" s="32">
        <f t="shared" si="48"/>
        <v>68832.259652663328</v>
      </c>
      <c r="AT195" s="32">
        <f>AV194*$G$8</f>
        <v>50698.427242598649</v>
      </c>
      <c r="AU195" s="32">
        <f t="shared" si="45"/>
        <v>18133.832410064679</v>
      </c>
      <c r="AV195" s="32">
        <f t="shared" si="46"/>
        <v>527010.54654260899</v>
      </c>
      <c r="AW195" s="1"/>
      <c r="AX195" s="1"/>
      <c r="AY195" s="1"/>
      <c r="AZ195" s="15"/>
      <c r="BA195" s="15"/>
      <c r="BB195" s="15"/>
      <c r="BC195" s="15"/>
      <c r="BD195" s="15"/>
      <c r="BE195" s="15"/>
      <c r="BF195" s="15"/>
      <c r="BG195" s="15"/>
      <c r="BH195" s="15"/>
    </row>
    <row r="196" spans="2:60" ht="17.25">
      <c r="B196" s="1"/>
      <c r="C196" s="3">
        <f t="shared" si="43"/>
        <v>24</v>
      </c>
      <c r="D196" s="3"/>
      <c r="E196" s="5">
        <f>NPV($E$169,$I196:$AF196)-$E$201</f>
        <v>872861.22119392641</v>
      </c>
      <c r="F196" s="6">
        <f>IRR($H196:$AF196,0.1)</f>
        <v>0.23466805776488031</v>
      </c>
      <c r="G196" s="3"/>
      <c r="H196" s="5">
        <f t="shared" si="42"/>
        <v>-220000</v>
      </c>
      <c r="I196" s="5">
        <f t="shared" si="44"/>
        <v>35200.142905336674</v>
      </c>
      <c r="J196" s="5">
        <f t="shared" si="44"/>
        <v>38009.421950054551</v>
      </c>
      <c r="K196" s="5">
        <f t="shared" si="44"/>
        <v>40919.79428530825</v>
      </c>
      <c r="L196" s="5">
        <f t="shared" si="44"/>
        <v>44111.705197226707</v>
      </c>
      <c r="M196" s="5">
        <f t="shared" si="44"/>
        <v>47415.635399582621</v>
      </c>
      <c r="N196" s="5">
        <f t="shared" si="44"/>
        <v>50834.517767116675</v>
      </c>
      <c r="O196" s="5">
        <f t="shared" si="44"/>
        <v>54371.255781680724</v>
      </c>
      <c r="P196" s="5">
        <f t="shared" si="44"/>
        <v>58028.708630085566</v>
      </c>
      <c r="Q196" s="5">
        <f t="shared" si="44"/>
        <v>61809.674426825659</v>
      </c>
      <c r="R196" s="5">
        <f t="shared" si="44"/>
        <v>65716.871367651765</v>
      </c>
      <c r="S196" s="5">
        <f t="shared" si="44"/>
        <v>69752.916601128032</v>
      </c>
      <c r="T196" s="5">
        <f t="shared" si="44"/>
        <v>73920.302584696794</v>
      </c>
      <c r="U196" s="5">
        <f t="shared" si="44"/>
        <v>78221.370669205484</v>
      </c>
      <c r="V196" s="5">
        <f t="shared" si="44"/>
        <v>82658.281631154794</v>
      </c>
      <c r="W196" s="5">
        <f t="shared" si="44"/>
        <v>87232.982844892307</v>
      </c>
      <c r="X196" s="5">
        <f t="shared" si="44"/>
        <v>91947.171757397591</v>
      </c>
      <c r="Y196" s="5">
        <f t="shared" si="49"/>
        <v>96802.255295929892</v>
      </c>
      <c r="Z196" s="5">
        <f t="shared" si="49"/>
        <v>101799.3048033896</v>
      </c>
      <c r="AA196" s="5">
        <f t="shared" si="49"/>
        <v>106939.00605748588</v>
      </c>
      <c r="AB196" s="5">
        <f>Z$161</f>
        <v>112221.60388739713</v>
      </c>
      <c r="AC196" s="5">
        <f>AA$161</f>
        <v>117646.84085521595</v>
      </c>
      <c r="AD196" s="5">
        <f>AB$161</f>
        <v>123213.8894187168</v>
      </c>
      <c r="AE196" s="5">
        <f>AC$161</f>
        <v>128921.27693645573</v>
      </c>
      <c r="AF196" s="5">
        <f>AD164</f>
        <v>2104298.2207075655</v>
      </c>
      <c r="AG196" s="5"/>
      <c r="AH196" s="5"/>
      <c r="AI196" s="5"/>
      <c r="AK196" s="3"/>
      <c r="AL196" s="3"/>
      <c r="AM196" s="3"/>
      <c r="AN196" s="3"/>
      <c r="AO196" s="3"/>
      <c r="AP196" s="3"/>
      <c r="AQ196" s="3"/>
      <c r="AR196" s="3">
        <f t="shared" si="47"/>
        <v>12</v>
      </c>
      <c r="AS196" s="32">
        <f t="shared" si="48"/>
        <v>68832.259652663328</v>
      </c>
      <c r="AT196" s="32">
        <f>AV195*$G$8</f>
        <v>49011.980828462634</v>
      </c>
      <c r="AU196" s="32">
        <f t="shared" si="45"/>
        <v>19820.278824200694</v>
      </c>
      <c r="AV196" s="32">
        <f t="shared" si="46"/>
        <v>507190.26771840831</v>
      </c>
      <c r="AW196" s="1"/>
      <c r="AX196" s="1"/>
      <c r="AY196" s="1"/>
      <c r="AZ196" s="15"/>
      <c r="BA196" s="15"/>
      <c r="BB196" s="15"/>
      <c r="BC196" s="15"/>
      <c r="BD196" s="15"/>
      <c r="BE196" s="15"/>
      <c r="BF196" s="15"/>
      <c r="BG196" s="15"/>
      <c r="BH196" s="15"/>
    </row>
    <row r="197" spans="2:60" ht="17.25">
      <c r="B197" s="1"/>
      <c r="C197" s="3">
        <f t="shared" si="43"/>
        <v>25</v>
      </c>
      <c r="D197" s="3"/>
      <c r="E197" s="5">
        <f>NPV($E$169,$I197:$AG197)-$E$201</f>
        <v>893620.62243887899</v>
      </c>
      <c r="F197" s="6">
        <f>IRR($H197:AG197,0.1)</f>
        <v>0.2339094806325428</v>
      </c>
      <c r="G197" s="3"/>
      <c r="H197" s="5">
        <f t="shared" si="42"/>
        <v>-220000</v>
      </c>
      <c r="I197" s="5">
        <f t="shared" si="44"/>
        <v>35200.142905336674</v>
      </c>
      <c r="J197" s="5">
        <f t="shared" si="44"/>
        <v>38009.421950054551</v>
      </c>
      <c r="K197" s="5">
        <f t="shared" si="44"/>
        <v>40919.79428530825</v>
      </c>
      <c r="L197" s="5">
        <f t="shared" si="44"/>
        <v>44111.705197226707</v>
      </c>
      <c r="M197" s="5">
        <f t="shared" si="44"/>
        <v>47415.635399582621</v>
      </c>
      <c r="N197" s="5">
        <f t="shared" si="44"/>
        <v>50834.517767116675</v>
      </c>
      <c r="O197" s="5">
        <f t="shared" si="44"/>
        <v>54371.255781680724</v>
      </c>
      <c r="P197" s="5">
        <f t="shared" ref="P197:X213" si="50">N$161</f>
        <v>58028.708630085566</v>
      </c>
      <c r="Q197" s="5">
        <f t="shared" si="50"/>
        <v>61809.674426825659</v>
      </c>
      <c r="R197" s="5">
        <f t="shared" si="50"/>
        <v>65716.871367651765</v>
      </c>
      <c r="S197" s="5">
        <f t="shared" si="50"/>
        <v>69752.916601128032</v>
      </c>
      <c r="T197" s="5">
        <f t="shared" si="50"/>
        <v>73920.302584696794</v>
      </c>
      <c r="U197" s="5">
        <f t="shared" si="50"/>
        <v>78221.370669205484</v>
      </c>
      <c r="V197" s="5">
        <f t="shared" si="50"/>
        <v>82658.281631154794</v>
      </c>
      <c r="W197" s="5">
        <f t="shared" si="50"/>
        <v>87232.982844892307</v>
      </c>
      <c r="X197" s="5">
        <f t="shared" si="50"/>
        <v>91947.171757397591</v>
      </c>
      <c r="Y197" s="5">
        <f t="shared" si="49"/>
        <v>96802.255295929892</v>
      </c>
      <c r="Z197" s="5">
        <f t="shared" si="49"/>
        <v>101799.3048033896</v>
      </c>
      <c r="AA197" s="5">
        <f t="shared" si="49"/>
        <v>106939.00605748588</v>
      </c>
      <c r="AB197" s="5">
        <f>Z$161</f>
        <v>112221.60388739713</v>
      </c>
      <c r="AC197" s="5">
        <f>AA$161</f>
        <v>117646.84085521595</v>
      </c>
      <c r="AD197" s="5">
        <f>AB$161</f>
        <v>123213.8894187168</v>
      </c>
      <c r="AE197" s="5">
        <f>AC$161</f>
        <v>128921.27693645573</v>
      </c>
      <c r="AF197" s="5">
        <f>AC$161</f>
        <v>128921.27693645573</v>
      </c>
      <c r="AG197" s="5">
        <f>AE164</f>
        <v>2241378.0963716987</v>
      </c>
      <c r="AH197" s="5"/>
      <c r="AI197" s="5"/>
      <c r="AK197" s="3" t="s">
        <v>2</v>
      </c>
      <c r="AL197" s="3"/>
      <c r="AM197" s="3"/>
      <c r="AN197" s="3"/>
      <c r="AO197" s="3"/>
      <c r="AP197" s="3"/>
      <c r="AQ197" s="3"/>
      <c r="AR197" s="3">
        <f t="shared" si="47"/>
        <v>13</v>
      </c>
      <c r="AS197" s="32">
        <f t="shared" si="48"/>
        <v>68832.259652663328</v>
      </c>
      <c r="AT197" s="32">
        <f>AV196*$G$8</f>
        <v>47168.694897811976</v>
      </c>
      <c r="AU197" s="32">
        <f t="shared" si="45"/>
        <v>21663.564754851352</v>
      </c>
      <c r="AV197" s="32">
        <f t="shared" si="46"/>
        <v>485526.70296355698</v>
      </c>
      <c r="AW197" s="1"/>
      <c r="AX197" s="1"/>
      <c r="AY197" s="1"/>
      <c r="AZ197" s="15"/>
      <c r="BA197" s="15"/>
      <c r="BB197" s="15"/>
      <c r="BC197" s="15"/>
      <c r="BD197" s="15"/>
      <c r="BE197" s="15"/>
      <c r="BF197" s="15"/>
      <c r="BG197" s="15"/>
      <c r="BH197" s="15"/>
    </row>
    <row r="198" spans="2:60" ht="17.25">
      <c r="B198" s="1"/>
      <c r="C198" s="3"/>
      <c r="D198" s="3"/>
      <c r="E198" s="5"/>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K198" s="3"/>
      <c r="AL198" s="3"/>
      <c r="AM198" s="3"/>
      <c r="AN198" s="3"/>
      <c r="AO198" s="3"/>
      <c r="AP198" s="3"/>
      <c r="AQ198" s="3"/>
      <c r="AR198" s="3">
        <f t="shared" si="47"/>
        <v>14</v>
      </c>
      <c r="AS198" s="32">
        <f t="shared" si="48"/>
        <v>68832.259652663328</v>
      </c>
      <c r="AT198" s="32">
        <f>AV197*$G$8</f>
        <v>45153.983375610798</v>
      </c>
      <c r="AU198" s="32">
        <f t="shared" si="45"/>
        <v>23678.27627705253</v>
      </c>
      <c r="AV198" s="32">
        <f t="shared" si="46"/>
        <v>461848.42668650445</v>
      </c>
      <c r="AW198" s="1"/>
      <c r="AX198" s="1"/>
      <c r="AY198" s="1"/>
      <c r="AZ198" s="15"/>
      <c r="BA198" s="15"/>
      <c r="BB198" s="15"/>
      <c r="BC198" s="15"/>
      <c r="BD198" s="15"/>
      <c r="BE198" s="15"/>
      <c r="BF198" s="15"/>
      <c r="BG198" s="15"/>
      <c r="BH198" s="15"/>
    </row>
    <row r="199" spans="2:60" ht="17.25">
      <c r="B199" s="1"/>
      <c r="C199" s="3"/>
      <c r="D199" s="3"/>
      <c r="E199" s="5"/>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K199" s="3"/>
      <c r="AL199" s="3"/>
      <c r="AM199" s="3"/>
      <c r="AN199" s="3"/>
      <c r="AO199" s="3"/>
      <c r="AP199" s="3"/>
      <c r="AQ199" s="3"/>
      <c r="AR199" s="3">
        <f t="shared" si="47"/>
        <v>15</v>
      </c>
      <c r="AS199" s="32">
        <f t="shared" si="48"/>
        <v>68832.259652663328</v>
      </c>
      <c r="AT199" s="32">
        <f>AV198*$G$8</f>
        <v>42951.903681844917</v>
      </c>
      <c r="AU199" s="32">
        <f t="shared" si="45"/>
        <v>25880.355970818411</v>
      </c>
      <c r="AV199" s="32">
        <f t="shared" si="46"/>
        <v>435968.07071568602</v>
      </c>
      <c r="AW199" s="1"/>
      <c r="AX199" s="1"/>
      <c r="AY199" s="1"/>
      <c r="AZ199" s="15"/>
      <c r="BA199" s="15"/>
      <c r="BB199" s="15"/>
      <c r="BC199" s="15"/>
      <c r="BD199" s="15"/>
      <c r="BE199" s="15"/>
      <c r="BF199" s="15"/>
      <c r="BG199" s="15"/>
      <c r="BH199" s="15"/>
    </row>
    <row r="200" spans="2:60" ht="17.25">
      <c r="B200" s="1"/>
      <c r="C200" s="3" t="s">
        <v>126</v>
      </c>
      <c r="D200" s="3"/>
      <c r="E200" s="5">
        <f>AV184</f>
        <v>660000</v>
      </c>
      <c r="F200" s="3"/>
      <c r="G200" s="3"/>
      <c r="H200" s="4"/>
      <c r="I200" s="4">
        <v>1</v>
      </c>
      <c r="J200" s="4">
        <f t="shared" ref="J200:AG200" si="51">I200+1</f>
        <v>2</v>
      </c>
      <c r="K200" s="4">
        <f t="shared" si="51"/>
        <v>3</v>
      </c>
      <c r="L200" s="4">
        <f t="shared" si="51"/>
        <v>4</v>
      </c>
      <c r="M200" s="4">
        <f t="shared" si="51"/>
        <v>5</v>
      </c>
      <c r="N200" s="4">
        <f t="shared" si="51"/>
        <v>6</v>
      </c>
      <c r="O200" s="4">
        <f t="shared" si="51"/>
        <v>7</v>
      </c>
      <c r="P200" s="4">
        <f t="shared" si="51"/>
        <v>8</v>
      </c>
      <c r="Q200" s="4">
        <f t="shared" si="51"/>
        <v>9</v>
      </c>
      <c r="R200" s="4">
        <f t="shared" si="51"/>
        <v>10</v>
      </c>
      <c r="S200" s="4">
        <f t="shared" si="51"/>
        <v>11</v>
      </c>
      <c r="T200" s="4">
        <f t="shared" si="51"/>
        <v>12</v>
      </c>
      <c r="U200" s="4">
        <f t="shared" si="51"/>
        <v>13</v>
      </c>
      <c r="V200" s="4">
        <f t="shared" si="51"/>
        <v>14</v>
      </c>
      <c r="W200" s="4">
        <f t="shared" si="51"/>
        <v>15</v>
      </c>
      <c r="X200" s="4">
        <f t="shared" si="51"/>
        <v>16</v>
      </c>
      <c r="Y200" s="4">
        <f t="shared" si="51"/>
        <v>17</v>
      </c>
      <c r="Z200" s="4">
        <f t="shared" si="51"/>
        <v>18</v>
      </c>
      <c r="AA200" s="4">
        <f t="shared" si="51"/>
        <v>19</v>
      </c>
      <c r="AB200" s="4">
        <f t="shared" si="51"/>
        <v>20</v>
      </c>
      <c r="AC200" s="4">
        <f t="shared" si="51"/>
        <v>21</v>
      </c>
      <c r="AD200" s="4">
        <f t="shared" si="51"/>
        <v>22</v>
      </c>
      <c r="AE200" s="4">
        <f t="shared" si="51"/>
        <v>23</v>
      </c>
      <c r="AF200" s="4">
        <f t="shared" si="51"/>
        <v>24</v>
      </c>
      <c r="AG200" s="4">
        <f t="shared" si="51"/>
        <v>25</v>
      </c>
      <c r="AH200" s="4">
        <f>AG200+1</f>
        <v>26</v>
      </c>
      <c r="AI200" s="3"/>
      <c r="AK200" s="3"/>
      <c r="AL200" s="3"/>
      <c r="AM200" s="3"/>
      <c r="AN200" s="3"/>
      <c r="AO200" s="3"/>
      <c r="AP200" s="3"/>
      <c r="AQ200" s="3"/>
      <c r="AR200" s="3">
        <f t="shared" si="47"/>
        <v>16</v>
      </c>
      <c r="AS200" s="32">
        <f t="shared" si="48"/>
        <v>68832.259652663328</v>
      </c>
      <c r="AT200" s="32">
        <f>AV199*$G$8</f>
        <v>40545.030576558798</v>
      </c>
      <c r="AU200" s="32">
        <f t="shared" si="45"/>
        <v>28287.22907610453</v>
      </c>
      <c r="AV200" s="32">
        <f t="shared" si="46"/>
        <v>407680.84163958149</v>
      </c>
      <c r="AW200" s="1"/>
      <c r="AX200" s="1"/>
      <c r="AY200" s="1"/>
      <c r="AZ200" s="15"/>
      <c r="BA200" s="15"/>
      <c r="BB200" s="15"/>
      <c r="BC200" s="15"/>
      <c r="BD200" s="15"/>
      <c r="BE200" s="15"/>
      <c r="BF200" s="15"/>
      <c r="BG200" s="15"/>
      <c r="BH200" s="15"/>
    </row>
    <row r="201" spans="2:60" ht="17.25">
      <c r="B201" s="1"/>
      <c r="C201" s="3" t="s">
        <v>8</v>
      </c>
      <c r="D201" s="3"/>
      <c r="E201" s="5">
        <f>$G$6</f>
        <v>220000</v>
      </c>
      <c r="F201" s="3"/>
      <c r="G201" s="3"/>
      <c r="H201" s="3"/>
      <c r="I201" s="3"/>
      <c r="J201" s="4"/>
      <c r="K201" s="4" t="s">
        <v>2</v>
      </c>
      <c r="L201" s="4" t="s">
        <v>2</v>
      </c>
      <c r="M201" s="4" t="s">
        <v>2</v>
      </c>
      <c r="N201" s="4" t="s">
        <v>2</v>
      </c>
      <c r="O201" s="4" t="s">
        <v>97</v>
      </c>
      <c r="P201" s="4" t="s">
        <v>2</v>
      </c>
      <c r="Q201" s="4" t="s">
        <v>2</v>
      </c>
      <c r="R201" s="4" t="s">
        <v>2</v>
      </c>
      <c r="S201" s="4" t="s">
        <v>97</v>
      </c>
      <c r="T201" s="4" t="s">
        <v>2</v>
      </c>
      <c r="U201" s="4" t="s">
        <v>97</v>
      </c>
      <c r="V201" s="4" t="s">
        <v>97</v>
      </c>
      <c r="W201" s="4" t="s">
        <v>97</v>
      </c>
      <c r="X201" s="4" t="s">
        <v>2</v>
      </c>
      <c r="Y201" s="4" t="s">
        <v>2</v>
      </c>
      <c r="Z201" s="4"/>
      <c r="AA201" s="3"/>
      <c r="AB201" s="3"/>
      <c r="AC201" s="3"/>
      <c r="AD201" s="3"/>
      <c r="AE201" s="3"/>
      <c r="AF201" s="3"/>
      <c r="AG201" s="3"/>
      <c r="AH201" s="3"/>
      <c r="AI201" s="3"/>
      <c r="AJ201" s="3"/>
      <c r="AK201" s="3"/>
      <c r="AL201" s="3"/>
      <c r="AM201" s="3"/>
      <c r="AN201" s="3"/>
      <c r="AO201" s="3"/>
      <c r="AP201" s="3"/>
      <c r="AQ201" s="3"/>
      <c r="AR201" s="3">
        <f t="shared" si="47"/>
        <v>17</v>
      </c>
      <c r="AS201" s="32">
        <f t="shared" si="48"/>
        <v>68832.259652663328</v>
      </c>
      <c r="AT201" s="32">
        <f>AV200*$G$8</f>
        <v>37914.318272481076</v>
      </c>
      <c r="AU201" s="32">
        <f t="shared" si="45"/>
        <v>30917.941380182252</v>
      </c>
      <c r="AV201" s="32">
        <f t="shared" si="46"/>
        <v>376762.9002593992</v>
      </c>
      <c r="AW201" s="1"/>
      <c r="AX201" s="1"/>
      <c r="AY201" s="1"/>
      <c r="AZ201" s="15"/>
      <c r="BA201" s="15"/>
      <c r="BB201" s="15"/>
      <c r="BC201" s="15"/>
      <c r="BD201" s="15"/>
      <c r="BE201" s="15"/>
      <c r="BF201" s="15"/>
      <c r="BG201" s="15"/>
      <c r="BH201" s="15"/>
    </row>
    <row r="202" spans="2:60" ht="17.25">
      <c r="B202" s="1"/>
      <c r="C202" s="3"/>
      <c r="D202" s="3"/>
      <c r="E202" s="4"/>
      <c r="F202" s="3"/>
      <c r="G202" s="3"/>
      <c r="H202" s="4"/>
      <c r="I202" s="4"/>
      <c r="J202" s="4"/>
      <c r="K202" s="4"/>
      <c r="L202" s="4"/>
      <c r="M202" s="4"/>
      <c r="N202" s="4"/>
      <c r="O202" s="4"/>
      <c r="P202" s="4"/>
      <c r="Q202" s="4"/>
      <c r="R202" s="4"/>
      <c r="S202" s="4"/>
      <c r="T202" s="4"/>
      <c r="U202" s="4"/>
      <c r="V202" s="4"/>
      <c r="W202" s="4"/>
      <c r="X202" s="4"/>
      <c r="Y202" s="4"/>
      <c r="Z202" s="4"/>
      <c r="AA202" s="3"/>
      <c r="AB202" s="3"/>
      <c r="AC202" s="3"/>
      <c r="AD202" s="3"/>
      <c r="AE202" s="3"/>
      <c r="AF202" s="3"/>
      <c r="AG202" s="3"/>
      <c r="AH202" s="3"/>
      <c r="AI202" s="3"/>
      <c r="AJ202" s="3"/>
      <c r="AK202" s="3"/>
      <c r="AL202" s="3"/>
      <c r="AM202" s="3"/>
      <c r="AN202" s="3"/>
      <c r="AO202" s="3"/>
      <c r="AP202" s="3"/>
      <c r="AQ202" s="3"/>
      <c r="AR202" s="3">
        <f t="shared" si="47"/>
        <v>18</v>
      </c>
      <c r="AS202" s="32">
        <f t="shared" si="48"/>
        <v>68832.259652663328</v>
      </c>
      <c r="AT202" s="32">
        <f>AV201*$G$8</f>
        <v>35038.949724124126</v>
      </c>
      <c r="AU202" s="32">
        <f t="shared" si="45"/>
        <v>33793.309928539202</v>
      </c>
      <c r="AV202" s="32">
        <f t="shared" si="46"/>
        <v>342969.59033086</v>
      </c>
      <c r="AW202" s="1"/>
      <c r="AX202" s="1"/>
      <c r="AY202" s="1"/>
      <c r="AZ202" s="15"/>
      <c r="BA202" s="15"/>
      <c r="BB202" s="15"/>
      <c r="BC202" s="15"/>
      <c r="BD202" s="15"/>
      <c r="BE202" s="15"/>
      <c r="BF202" s="15"/>
      <c r="BG202" s="15"/>
      <c r="BH202" s="15"/>
    </row>
    <row r="203" spans="2:60" ht="17.25">
      <c r="B203" s="1"/>
      <c r="C203" s="3" t="s">
        <v>127</v>
      </c>
      <c r="D203" s="3"/>
      <c r="E203" s="6">
        <f>I16</f>
        <v>0.12</v>
      </c>
      <c r="F203" s="3"/>
      <c r="G203" s="3"/>
      <c r="H203" s="14" t="s">
        <v>2</v>
      </c>
      <c r="I203" s="4"/>
      <c r="J203" s="4"/>
      <c r="K203" s="4"/>
      <c r="L203" s="4"/>
      <c r="M203" s="4"/>
      <c r="N203" s="4"/>
      <c r="O203" s="4"/>
      <c r="P203" s="4"/>
      <c r="Q203" s="4"/>
      <c r="R203" s="4"/>
      <c r="S203" s="4"/>
      <c r="T203" s="4"/>
      <c r="U203" s="4"/>
      <c r="V203" s="4"/>
      <c r="W203" s="4"/>
      <c r="X203" s="4"/>
      <c r="Y203" s="4"/>
      <c r="Z203" s="4"/>
      <c r="AA203" s="3"/>
      <c r="AB203" s="3"/>
      <c r="AC203" s="3"/>
      <c r="AD203" s="3"/>
      <c r="AE203" s="3"/>
      <c r="AF203" s="3"/>
      <c r="AG203" s="3"/>
      <c r="AH203" s="3"/>
      <c r="AI203" s="3"/>
      <c r="AJ203" s="3"/>
      <c r="AK203" s="3"/>
      <c r="AL203" s="3"/>
      <c r="AM203" s="3"/>
      <c r="AN203" s="3"/>
      <c r="AO203" s="3"/>
      <c r="AP203" s="3"/>
      <c r="AQ203" s="3"/>
      <c r="AR203" s="3">
        <f t="shared" si="47"/>
        <v>19</v>
      </c>
      <c r="AS203" s="32">
        <f t="shared" si="48"/>
        <v>68832.259652663328</v>
      </c>
      <c r="AT203" s="32">
        <f>AV202*$G$8</f>
        <v>31896.171900769979</v>
      </c>
      <c r="AU203" s="32">
        <f t="shared" si="45"/>
        <v>36936.087751893348</v>
      </c>
      <c r="AV203" s="32">
        <f t="shared" si="46"/>
        <v>306033.50257896667</v>
      </c>
      <c r="AW203" s="1"/>
      <c r="AX203" s="1"/>
      <c r="AY203" s="1"/>
      <c r="AZ203" s="15"/>
      <c r="BA203" s="15"/>
      <c r="BB203" s="15"/>
      <c r="BC203" s="15"/>
      <c r="BD203" s="15"/>
      <c r="BE203" s="15"/>
      <c r="BF203" s="15"/>
      <c r="BG203" s="15"/>
      <c r="BH203" s="15"/>
    </row>
    <row r="204" spans="2:60" ht="17.25">
      <c r="B204" s="1"/>
      <c r="C204" s="3"/>
      <c r="D204" s="3"/>
      <c r="E204" s="3"/>
      <c r="F204" s="3"/>
      <c r="G204" s="4"/>
      <c r="H204" s="4"/>
      <c r="I204" s="4"/>
      <c r="J204" s="4"/>
      <c r="K204" s="4"/>
      <c r="L204" s="4"/>
      <c r="M204" s="4"/>
      <c r="N204" s="4"/>
      <c r="O204" s="4"/>
      <c r="P204" s="4"/>
      <c r="Q204" s="4"/>
      <c r="R204" s="4"/>
      <c r="S204" s="4"/>
      <c r="T204" s="4"/>
      <c r="U204" s="4"/>
      <c r="V204" s="4"/>
      <c r="W204" s="4"/>
      <c r="X204" s="4"/>
      <c r="Y204" s="4"/>
      <c r="Z204" s="4"/>
      <c r="AA204" s="3"/>
      <c r="AB204" s="3"/>
      <c r="AC204" s="3"/>
      <c r="AD204" s="3"/>
      <c r="AE204" s="3"/>
      <c r="AF204" s="3"/>
      <c r="AG204" s="3"/>
      <c r="AH204" s="3"/>
      <c r="AI204" s="3"/>
      <c r="AJ204" s="3"/>
      <c r="AK204" s="3"/>
      <c r="AL204" s="3"/>
      <c r="AM204" s="3"/>
      <c r="AN204" s="3"/>
      <c r="AO204" s="3"/>
      <c r="AP204" s="3"/>
      <c r="AQ204" s="3"/>
      <c r="AR204" s="3">
        <f t="shared" si="47"/>
        <v>20</v>
      </c>
      <c r="AS204" s="32">
        <f t="shared" si="48"/>
        <v>68832.259652663328</v>
      </c>
      <c r="AT204" s="32">
        <f>AV203*$G$8</f>
        <v>28461.115739843899</v>
      </c>
      <c r="AU204" s="32">
        <f t="shared" si="45"/>
        <v>40371.143912819432</v>
      </c>
      <c r="AV204" s="32">
        <f t="shared" si="46"/>
        <v>265662.35866614722</v>
      </c>
      <c r="AW204" s="3" t="s">
        <v>2</v>
      </c>
      <c r="AX204" s="1"/>
      <c r="AY204" s="1"/>
      <c r="AZ204" s="15"/>
      <c r="BA204" s="15"/>
      <c r="BB204" s="15"/>
      <c r="BC204" s="15"/>
      <c r="BD204" s="15"/>
      <c r="BE204" s="15"/>
      <c r="BF204" s="15"/>
      <c r="BG204" s="15"/>
      <c r="BH204" s="15"/>
    </row>
    <row r="205" spans="2:60" ht="17.25">
      <c r="B205" s="1"/>
      <c r="C205" s="3"/>
      <c r="D205" s="3"/>
      <c r="E205" s="3"/>
      <c r="F205" s="3"/>
      <c r="G205" s="4"/>
      <c r="H205" s="4"/>
      <c r="I205" s="4"/>
      <c r="J205" s="4"/>
      <c r="K205" s="4"/>
      <c r="L205" s="4"/>
      <c r="M205" s="4"/>
      <c r="N205" s="4"/>
      <c r="O205" s="4"/>
      <c r="P205" s="4"/>
      <c r="Q205" s="4"/>
      <c r="R205" s="4"/>
      <c r="S205" s="4"/>
      <c r="T205" s="4"/>
      <c r="U205" s="4"/>
      <c r="V205" s="4"/>
      <c r="W205" s="4"/>
      <c r="X205" s="4"/>
      <c r="Y205" s="4"/>
      <c r="Z205" s="4"/>
      <c r="AA205" s="3"/>
      <c r="AB205" s="3"/>
      <c r="AC205" s="3"/>
      <c r="AD205" s="3"/>
      <c r="AE205" s="3"/>
      <c r="AF205" s="3"/>
      <c r="AG205" s="3"/>
      <c r="AH205" s="3"/>
      <c r="AI205" s="3"/>
      <c r="AJ205" s="3"/>
      <c r="AK205" s="3"/>
      <c r="AL205" s="3"/>
      <c r="AM205" s="3"/>
      <c r="AN205" s="3"/>
      <c r="AO205" s="3"/>
      <c r="AP205" s="3"/>
      <c r="AQ205" s="3"/>
      <c r="AR205" s="3">
        <f t="shared" si="47"/>
        <v>21</v>
      </c>
      <c r="AS205" s="32">
        <f t="shared" si="48"/>
        <v>68832.259652663328</v>
      </c>
      <c r="AT205" s="32">
        <f>AV204*$G$8</f>
        <v>24706.59935595169</v>
      </c>
      <c r="AU205" s="32">
        <f t="shared" si="45"/>
        <v>44125.660296711634</v>
      </c>
      <c r="AV205" s="32">
        <f t="shared" si="46"/>
        <v>221536.69836943559</v>
      </c>
      <c r="AW205" s="3" t="s">
        <v>2</v>
      </c>
      <c r="AX205" s="1"/>
      <c r="AY205" s="1"/>
      <c r="AZ205" s="15"/>
      <c r="BA205" s="15"/>
      <c r="BB205" s="15"/>
      <c r="BC205" s="15"/>
      <c r="BD205" s="15"/>
      <c r="BE205" s="15"/>
      <c r="BF205" s="15"/>
      <c r="BG205" s="15"/>
      <c r="BH205" s="15"/>
    </row>
    <row r="206" spans="2:60" ht="17.25">
      <c r="B206" s="1"/>
      <c r="C206" s="3"/>
      <c r="D206" s="3"/>
      <c r="E206" s="3"/>
      <c r="F206" s="3"/>
      <c r="G206" s="4"/>
      <c r="H206" s="4"/>
      <c r="I206" s="4"/>
      <c r="J206" s="4"/>
      <c r="K206" s="4"/>
      <c r="L206" s="4"/>
      <c r="M206" s="4"/>
      <c r="N206" s="4"/>
      <c r="O206" s="4"/>
      <c r="P206" s="4"/>
      <c r="Q206" s="4"/>
      <c r="R206" s="4"/>
      <c r="S206" s="4"/>
      <c r="T206" s="4"/>
      <c r="U206" s="4"/>
      <c r="V206" s="4"/>
      <c r="W206" s="4"/>
      <c r="X206" s="4"/>
      <c r="Y206" s="4"/>
      <c r="Z206" s="4"/>
      <c r="AA206" s="3"/>
      <c r="AB206" s="3"/>
      <c r="AC206" s="3"/>
      <c r="AD206" s="3"/>
      <c r="AE206" s="3"/>
      <c r="AF206" s="3"/>
      <c r="AG206" s="3"/>
      <c r="AH206" s="3"/>
      <c r="AI206" s="3"/>
      <c r="AJ206" s="3"/>
      <c r="AK206" s="3"/>
      <c r="AL206" s="3"/>
      <c r="AM206" s="3"/>
      <c r="AN206" s="3"/>
      <c r="AO206" s="3"/>
      <c r="AP206" s="3"/>
      <c r="AQ206" s="3"/>
      <c r="AR206" s="3">
        <f t="shared" si="47"/>
        <v>22</v>
      </c>
      <c r="AS206" s="32">
        <f t="shared" si="48"/>
        <v>68832.259652663328</v>
      </c>
      <c r="AT206" s="32">
        <f>AV205*$G$8</f>
        <v>20602.912948357509</v>
      </c>
      <c r="AU206" s="32">
        <f t="shared" si="45"/>
        <v>48229.346704305819</v>
      </c>
      <c r="AV206" s="32">
        <f t="shared" si="46"/>
        <v>173307.35166512977</v>
      </c>
      <c r="AW206" s="1"/>
      <c r="AX206" s="1"/>
      <c r="AY206" s="1"/>
      <c r="AZ206" s="15"/>
      <c r="BA206" s="15"/>
      <c r="BB206" s="15"/>
      <c r="BC206" s="15"/>
      <c r="BD206" s="15"/>
      <c r="BE206" s="15"/>
      <c r="BF206" s="15"/>
      <c r="BG206" s="15"/>
      <c r="BH206" s="15"/>
    </row>
    <row r="207" spans="2:60" ht="17.25">
      <c r="B207" s="1"/>
      <c r="C207" s="52" t="s">
        <v>122</v>
      </c>
      <c r="D207" s="3"/>
      <c r="E207" s="11" t="s">
        <v>96</v>
      </c>
      <c r="F207" s="11" t="s">
        <v>96</v>
      </c>
      <c r="G207" s="11" t="s">
        <v>96</v>
      </c>
      <c r="H207" s="11" t="s">
        <v>96</v>
      </c>
      <c r="I207" s="11" t="s">
        <v>96</v>
      </c>
      <c r="J207" s="11" t="s">
        <v>96</v>
      </c>
      <c r="K207" s="11" t="s">
        <v>96</v>
      </c>
      <c r="L207" s="11" t="s">
        <v>96</v>
      </c>
      <c r="M207" s="11" t="s">
        <v>96</v>
      </c>
      <c r="N207" s="11" t="s">
        <v>96</v>
      </c>
      <c r="O207" s="11" t="s">
        <v>96</v>
      </c>
      <c r="P207" s="11" t="s">
        <v>96</v>
      </c>
      <c r="Q207" s="11" t="s">
        <v>96</v>
      </c>
      <c r="R207" s="11" t="s">
        <v>96</v>
      </c>
      <c r="S207" s="11" t="s">
        <v>96</v>
      </c>
      <c r="T207" s="11" t="s">
        <v>96</v>
      </c>
      <c r="U207" s="11" t="s">
        <v>96</v>
      </c>
      <c r="V207" s="11" t="s">
        <v>96</v>
      </c>
      <c r="W207" s="11" t="s">
        <v>96</v>
      </c>
      <c r="X207" s="11" t="s">
        <v>96</v>
      </c>
      <c r="Y207" s="11" t="s">
        <v>96</v>
      </c>
      <c r="Z207" s="11" t="s">
        <v>96</v>
      </c>
      <c r="AA207" s="11" t="s">
        <v>96</v>
      </c>
      <c r="AB207" s="11" t="s">
        <v>96</v>
      </c>
      <c r="AC207" s="11" t="s">
        <v>96</v>
      </c>
      <c r="AD207" s="3"/>
      <c r="AE207" s="3"/>
      <c r="AF207" s="3" t="s">
        <v>2</v>
      </c>
      <c r="AG207" s="3" t="s">
        <v>2</v>
      </c>
      <c r="AH207" s="3"/>
      <c r="AI207" s="3"/>
      <c r="AJ207" s="3"/>
      <c r="AK207" s="3"/>
      <c r="AL207" s="3"/>
      <c r="AM207" s="3"/>
      <c r="AN207" s="3"/>
      <c r="AO207" s="3"/>
      <c r="AP207" s="3"/>
      <c r="AQ207" s="3"/>
      <c r="AR207" s="3">
        <f t="shared" si="47"/>
        <v>23</v>
      </c>
      <c r="AS207" s="32">
        <f t="shared" si="48"/>
        <v>68832.259652663328</v>
      </c>
      <c r="AT207" s="32">
        <f>AV206*$G$8</f>
        <v>16117.583704857068</v>
      </c>
      <c r="AU207" s="32">
        <f t="shared" si="45"/>
        <v>52714.67594780626</v>
      </c>
      <c r="AV207" s="32">
        <f t="shared" si="46"/>
        <v>120592.67571732351</v>
      </c>
      <c r="AW207" s="1"/>
      <c r="AX207" s="1"/>
      <c r="AY207" s="1"/>
      <c r="AZ207" s="15"/>
      <c r="BA207" s="15"/>
      <c r="BB207" s="15"/>
      <c r="BC207" s="15"/>
      <c r="BD207" s="15"/>
      <c r="BE207" s="15"/>
      <c r="BF207" s="15"/>
      <c r="BG207" s="15"/>
      <c r="BH207" s="15"/>
    </row>
    <row r="208" spans="2:60" ht="17.25">
      <c r="B208" s="1"/>
      <c r="C208" s="3"/>
      <c r="D208" s="3"/>
      <c r="E208" s="3">
        <v>1</v>
      </c>
      <c r="F208" s="3">
        <f t="shared" ref="F208:AC208" si="52">E208+1</f>
        <v>2</v>
      </c>
      <c r="G208" s="3">
        <f t="shared" si="52"/>
        <v>3</v>
      </c>
      <c r="H208" s="3">
        <f t="shared" si="52"/>
        <v>4</v>
      </c>
      <c r="I208" s="3">
        <f t="shared" si="52"/>
        <v>5</v>
      </c>
      <c r="J208" s="3">
        <f t="shared" si="52"/>
        <v>6</v>
      </c>
      <c r="K208" s="3">
        <f t="shared" si="52"/>
        <v>7</v>
      </c>
      <c r="L208" s="3">
        <f t="shared" si="52"/>
        <v>8</v>
      </c>
      <c r="M208" s="3">
        <f t="shared" si="52"/>
        <v>9</v>
      </c>
      <c r="N208" s="3">
        <f t="shared" si="52"/>
        <v>10</v>
      </c>
      <c r="O208" s="3">
        <f t="shared" si="52"/>
        <v>11</v>
      </c>
      <c r="P208" s="3">
        <f t="shared" si="52"/>
        <v>12</v>
      </c>
      <c r="Q208" s="3">
        <f t="shared" si="52"/>
        <v>13</v>
      </c>
      <c r="R208" s="3">
        <f t="shared" si="52"/>
        <v>14</v>
      </c>
      <c r="S208" s="3">
        <f t="shared" si="52"/>
        <v>15</v>
      </c>
      <c r="T208" s="3">
        <f t="shared" si="52"/>
        <v>16</v>
      </c>
      <c r="U208" s="3">
        <f t="shared" si="52"/>
        <v>17</v>
      </c>
      <c r="V208" s="3">
        <f t="shared" si="52"/>
        <v>18</v>
      </c>
      <c r="W208" s="3">
        <f t="shared" si="52"/>
        <v>19</v>
      </c>
      <c r="X208" s="3">
        <f t="shared" si="52"/>
        <v>20</v>
      </c>
      <c r="Y208" s="3">
        <f t="shared" si="52"/>
        <v>21</v>
      </c>
      <c r="Z208" s="3">
        <f t="shared" si="52"/>
        <v>22</v>
      </c>
      <c r="AA208" s="3">
        <f t="shared" si="52"/>
        <v>23</v>
      </c>
      <c r="AB208" s="3">
        <f t="shared" si="52"/>
        <v>24</v>
      </c>
      <c r="AC208" s="3">
        <f t="shared" si="52"/>
        <v>25</v>
      </c>
      <c r="AD208" s="3"/>
      <c r="AE208" s="3"/>
      <c r="AF208" s="3" t="s">
        <v>2</v>
      </c>
      <c r="AG208" s="3" t="s">
        <v>2</v>
      </c>
      <c r="AH208" s="3"/>
      <c r="AI208" s="3"/>
      <c r="AJ208" s="3"/>
      <c r="AK208" s="3"/>
      <c r="AL208" s="3"/>
      <c r="AM208" s="3"/>
      <c r="AN208" s="3"/>
      <c r="AO208" s="3"/>
      <c r="AP208" s="3"/>
      <c r="AQ208" s="3"/>
      <c r="AR208" s="3">
        <f t="shared" si="47"/>
        <v>24</v>
      </c>
      <c r="AS208" s="32">
        <f t="shared" si="48"/>
        <v>68832.259652663328</v>
      </c>
      <c r="AT208" s="32">
        <f>AV207*$G$8</f>
        <v>11215.118841711086</v>
      </c>
      <c r="AU208" s="32">
        <f t="shared" si="45"/>
        <v>57617.140810952245</v>
      </c>
      <c r="AV208" s="32">
        <f t="shared" si="46"/>
        <v>62975.534906371264</v>
      </c>
      <c r="AW208" s="1"/>
      <c r="AX208" s="1"/>
      <c r="AY208" s="1"/>
      <c r="AZ208" s="15"/>
      <c r="BA208" s="15"/>
      <c r="BB208" s="15"/>
      <c r="BC208" s="15"/>
      <c r="BD208" s="15"/>
      <c r="BE208" s="15"/>
      <c r="BF208" s="15"/>
      <c r="BG208" s="15"/>
      <c r="BH208" s="15"/>
    </row>
    <row r="209" spans="2:60" ht="17.25">
      <c r="B209" s="1"/>
      <c r="C209" s="3"/>
      <c r="D209" s="3"/>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3"/>
      <c r="AE209" s="3"/>
      <c r="AF209" s="4"/>
      <c r="AG209" s="4"/>
      <c r="AH209" s="3"/>
      <c r="AI209" s="3"/>
      <c r="AJ209" s="3"/>
      <c r="AK209" s="3"/>
      <c r="AL209" s="3"/>
      <c r="AM209" s="3"/>
      <c r="AN209" s="3"/>
      <c r="AO209" s="3"/>
      <c r="AP209" s="3"/>
      <c r="AQ209" s="3"/>
      <c r="AR209" s="3">
        <f t="shared" si="47"/>
        <v>25</v>
      </c>
      <c r="AS209" s="32">
        <f t="shared" si="48"/>
        <v>68832.259652663328</v>
      </c>
      <c r="AT209" s="32">
        <f>AV208*$G$8</f>
        <v>5856.7247462925279</v>
      </c>
      <c r="AU209" s="32">
        <f t="shared" si="45"/>
        <v>62975.534906370798</v>
      </c>
      <c r="AV209" s="32">
        <v>0</v>
      </c>
      <c r="AW209" s="1"/>
      <c r="AX209" s="1"/>
      <c r="AY209" s="1"/>
      <c r="AZ209" s="15"/>
      <c r="BA209" s="15"/>
      <c r="BB209" s="15"/>
      <c r="BC209" s="15"/>
      <c r="BD209" s="15"/>
      <c r="BE209" s="15"/>
      <c r="BF209" s="15"/>
      <c r="BG209" s="15"/>
      <c r="BH209" s="15"/>
    </row>
    <row r="210" spans="2:60" ht="17.25">
      <c r="B210" s="1"/>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4" t="s">
        <v>2</v>
      </c>
      <c r="AG210" s="4" t="s">
        <v>2</v>
      </c>
      <c r="AH210" s="3"/>
      <c r="AI210" s="3"/>
      <c r="AJ210" s="3"/>
      <c r="AK210" s="3"/>
      <c r="AL210" s="3"/>
      <c r="AM210" s="3"/>
      <c r="AN210" s="3"/>
      <c r="AO210" s="3"/>
      <c r="AP210" s="3"/>
      <c r="AQ210" s="3"/>
      <c r="AR210" s="3" t="s">
        <v>2</v>
      </c>
      <c r="AS210" s="32" t="s">
        <v>2</v>
      </c>
      <c r="AT210" s="32" t="s">
        <v>2</v>
      </c>
      <c r="AU210" s="32" t="s">
        <v>2</v>
      </c>
      <c r="AV210" s="32" t="s">
        <v>2</v>
      </c>
      <c r="AW210" s="1"/>
      <c r="AX210" s="1"/>
      <c r="AY210" s="1"/>
      <c r="AZ210" s="15"/>
      <c r="BA210" s="15"/>
      <c r="BB210" s="15"/>
      <c r="BC210" s="15"/>
      <c r="BD210" s="15"/>
      <c r="BE210" s="15"/>
      <c r="BF210" s="15"/>
      <c r="BG210" s="15"/>
      <c r="BH210" s="15"/>
    </row>
    <row r="211" spans="2:60" ht="17.25">
      <c r="B211" s="1"/>
      <c r="C211" s="3" t="s">
        <v>123</v>
      </c>
      <c r="D211" s="3"/>
      <c r="E211" s="5">
        <f>$G$10</f>
        <v>68832.259652663328</v>
      </c>
      <c r="F211" s="5">
        <f>$G$10</f>
        <v>68832.259652663328</v>
      </c>
      <c r="G211" s="5">
        <f>$G$10</f>
        <v>68832.259652663328</v>
      </c>
      <c r="H211" s="5">
        <f>$G$10</f>
        <v>68832.259652663328</v>
      </c>
      <c r="I211" s="5">
        <f>$G$10</f>
        <v>68832.259652663328</v>
      </c>
      <c r="J211" s="5">
        <f>$G$10</f>
        <v>68832.259652663328</v>
      </c>
      <c r="K211" s="5">
        <f>$G$10</f>
        <v>68832.259652663328</v>
      </c>
      <c r="L211" s="5">
        <f>$G$10</f>
        <v>68832.259652663328</v>
      </c>
      <c r="M211" s="5">
        <f>$G$10</f>
        <v>68832.259652663328</v>
      </c>
      <c r="N211" s="5">
        <f>$G$10</f>
        <v>68832.259652663328</v>
      </c>
      <c r="O211" s="5">
        <f>$G$10</f>
        <v>68832.259652663328</v>
      </c>
      <c r="P211" s="5">
        <f>$G$10</f>
        <v>68832.259652663328</v>
      </c>
      <c r="Q211" s="5">
        <f>$G$10</f>
        <v>68832.259652663328</v>
      </c>
      <c r="R211" s="5">
        <f>$G$10</f>
        <v>68832.259652663328</v>
      </c>
      <c r="S211" s="5">
        <f>$G$10</f>
        <v>68832.259652663328</v>
      </c>
      <c r="T211" s="5">
        <f>$G$10</f>
        <v>68832.259652663328</v>
      </c>
      <c r="U211" s="5">
        <f>$G$10</f>
        <v>68832.259652663328</v>
      </c>
      <c r="V211" s="5">
        <f>$G$10</f>
        <v>68832.259652663328</v>
      </c>
      <c r="W211" s="5">
        <f>$G$10</f>
        <v>68832.259652663328</v>
      </c>
      <c r="X211" s="5">
        <f>$G$10</f>
        <v>68832.259652663328</v>
      </c>
      <c r="Y211" s="5">
        <f>$G$10</f>
        <v>68832.259652663328</v>
      </c>
      <c r="Z211" s="5">
        <f>$G$10</f>
        <v>68832.259652663328</v>
      </c>
      <c r="AA211" s="5">
        <f>$G$10</f>
        <v>68832.259652663328</v>
      </c>
      <c r="AB211" s="5">
        <f>$G$10</f>
        <v>68832.259652663328</v>
      </c>
      <c r="AC211" s="5">
        <f>$G$10</f>
        <v>68832.259652663328</v>
      </c>
      <c r="AD211" s="3"/>
      <c r="AE211" s="3"/>
      <c r="AF211" s="4" t="s">
        <v>2</v>
      </c>
      <c r="AG211" s="4" t="s">
        <v>2</v>
      </c>
      <c r="AH211" s="3"/>
      <c r="AI211" s="3"/>
      <c r="AJ211" s="3"/>
      <c r="AK211" s="3"/>
      <c r="AL211" s="3"/>
      <c r="AM211" s="3"/>
      <c r="AN211" s="3"/>
      <c r="AO211" s="3"/>
      <c r="AP211" s="3"/>
      <c r="AQ211" s="3"/>
      <c r="AR211" s="3"/>
      <c r="AS211" s="32"/>
      <c r="AT211" s="32"/>
      <c r="AU211" s="32"/>
      <c r="AV211" s="32"/>
      <c r="AW211" s="1"/>
      <c r="AX211" s="1"/>
      <c r="AY211" s="1"/>
      <c r="AZ211" s="15"/>
      <c r="BA211" s="15"/>
      <c r="BB211" s="15"/>
      <c r="BC211" s="15"/>
      <c r="BD211" s="15"/>
      <c r="BE211" s="15"/>
      <c r="BF211" s="15"/>
      <c r="BG211" s="15"/>
      <c r="BH211" s="15"/>
    </row>
    <row r="212" spans="2:60" ht="17.25">
      <c r="B212" s="1"/>
      <c r="C212" s="3" t="s">
        <v>94</v>
      </c>
      <c r="D212" s="3"/>
      <c r="E212" s="5">
        <f>AT185</f>
        <v>61380</v>
      </c>
      <c r="F212" s="5">
        <f>E214*$G$8</f>
        <v>60686.939852302305</v>
      </c>
      <c r="G212" s="5">
        <f>F214*$G$8</f>
        <v>59929.425110868724</v>
      </c>
      <c r="H212" s="5">
        <f>G214*$G$8</f>
        <v>59101.461498481825</v>
      </c>
      <c r="I212" s="5">
        <f>H214*$G$8</f>
        <v>58196.497270142951</v>
      </c>
      <c r="J212" s="5">
        <f>I214*$G$8</f>
        <v>57207.371368568558</v>
      </c>
      <c r="K212" s="5">
        <f>J214*$G$8</f>
        <v>56126.256758147749</v>
      </c>
      <c r="L212" s="5">
        <f>K214*$G$8</f>
        <v>54944.598488957803</v>
      </c>
      <c r="M212" s="5">
        <f>L214*$G$8</f>
        <v>53653.046000733193</v>
      </c>
      <c r="N212" s="5">
        <f>M214*$G$8</f>
        <v>52241.379131103691</v>
      </c>
      <c r="O212" s="5">
        <f>N214*$G$8</f>
        <v>50698.427242598649</v>
      </c>
      <c r="P212" s="5">
        <f>O214*$G$8</f>
        <v>49011.980828462634</v>
      </c>
      <c r="Q212" s="5">
        <f>P214*$G$8</f>
        <v>47168.694897811976</v>
      </c>
      <c r="R212" s="5">
        <f>Q214*$G$8</f>
        <v>45153.983375610798</v>
      </c>
      <c r="S212" s="5">
        <f>R214*$G$8</f>
        <v>42951.903681844917</v>
      </c>
      <c r="T212" s="5">
        <f>S214*$G$8</f>
        <v>40545.030576558798</v>
      </c>
      <c r="U212" s="5">
        <f>T214*$G$8</f>
        <v>37914.318272481076</v>
      </c>
      <c r="V212" s="5">
        <f>U214*$G$8</f>
        <v>35038.949724124126</v>
      </c>
      <c r="W212" s="5">
        <f>V214*$G$8</f>
        <v>31896.171900769979</v>
      </c>
      <c r="X212" s="5">
        <f>W214*$G$8</f>
        <v>28461.115739843899</v>
      </c>
      <c r="Y212" s="5">
        <f>X214*$G$8</f>
        <v>24706.59935595169</v>
      </c>
      <c r="Z212" s="5">
        <f>Y214*$G$8</f>
        <v>20602.912948357509</v>
      </c>
      <c r="AA212" s="5">
        <f>Z214*$G$8</f>
        <v>16117.583704857068</v>
      </c>
      <c r="AB212" s="5">
        <f>AA214*$G$8</f>
        <v>11215.118841711086</v>
      </c>
      <c r="AC212" s="5">
        <f>AB214*$G$8</f>
        <v>5856.7247462925279</v>
      </c>
      <c r="AD212" s="3"/>
      <c r="AE212" s="3"/>
      <c r="AF212" s="4" t="s">
        <v>2</v>
      </c>
      <c r="AG212" s="4" t="s">
        <v>2</v>
      </c>
      <c r="AH212" s="3"/>
      <c r="AI212" s="3"/>
      <c r="AJ212" s="3"/>
      <c r="AK212" s="3"/>
      <c r="AL212" s="3"/>
      <c r="AM212" s="3"/>
      <c r="AN212" s="3"/>
      <c r="AO212" s="3"/>
      <c r="AP212" s="3"/>
      <c r="AQ212" s="3"/>
      <c r="AR212" s="3"/>
      <c r="AS212" s="32"/>
      <c r="AT212" s="32"/>
      <c r="AU212" s="32"/>
      <c r="AV212" s="32"/>
      <c r="AW212" s="1"/>
      <c r="AX212" s="1"/>
      <c r="AY212" s="1"/>
      <c r="AZ212" s="15"/>
      <c r="BA212" s="15"/>
      <c r="BB212" s="15"/>
      <c r="BC212" s="15"/>
      <c r="BD212" s="15"/>
      <c r="BE212" s="15"/>
      <c r="BF212" s="15"/>
      <c r="BG212" s="15"/>
      <c r="BH212" s="15"/>
    </row>
    <row r="213" spans="2:60" ht="17.25">
      <c r="B213" s="1"/>
      <c r="C213" s="3" t="s">
        <v>124</v>
      </c>
      <c r="D213" s="3"/>
      <c r="E213" s="5">
        <f t="shared" ref="E213:AC213" si="53">E211-E212</f>
        <v>7452.2596526633279</v>
      </c>
      <c r="F213" s="5">
        <f t="shared" si="53"/>
        <v>8145.3198003610232</v>
      </c>
      <c r="G213" s="5">
        <f t="shared" si="53"/>
        <v>8902.8345417946039</v>
      </c>
      <c r="H213" s="5">
        <f t="shared" si="53"/>
        <v>9730.7981541815025</v>
      </c>
      <c r="I213" s="5">
        <f t="shared" si="53"/>
        <v>10635.762382520377</v>
      </c>
      <c r="J213" s="5">
        <f t="shared" si="53"/>
        <v>11624.88828409477</v>
      </c>
      <c r="K213" s="5">
        <f t="shared" si="53"/>
        <v>12706.002894515579</v>
      </c>
      <c r="L213" s="5">
        <f t="shared" si="53"/>
        <v>13887.661163705525</v>
      </c>
      <c r="M213" s="5">
        <f t="shared" si="53"/>
        <v>15179.213651930135</v>
      </c>
      <c r="N213" s="5">
        <f t="shared" si="53"/>
        <v>16590.880521559637</v>
      </c>
      <c r="O213" s="5">
        <f t="shared" si="53"/>
        <v>18133.832410064679</v>
      </c>
      <c r="P213" s="5">
        <f t="shared" si="53"/>
        <v>19820.278824200694</v>
      </c>
      <c r="Q213" s="5">
        <f t="shared" si="53"/>
        <v>21663.564754851352</v>
      </c>
      <c r="R213" s="5">
        <f t="shared" si="53"/>
        <v>23678.27627705253</v>
      </c>
      <c r="S213" s="5">
        <f t="shared" si="53"/>
        <v>25880.355970818411</v>
      </c>
      <c r="T213" s="5">
        <f t="shared" si="53"/>
        <v>28287.22907610453</v>
      </c>
      <c r="U213" s="5">
        <f t="shared" si="53"/>
        <v>30917.941380182252</v>
      </c>
      <c r="V213" s="5">
        <f t="shared" si="53"/>
        <v>33793.309928539202</v>
      </c>
      <c r="W213" s="5">
        <f t="shared" si="53"/>
        <v>36936.087751893348</v>
      </c>
      <c r="X213" s="5">
        <f t="shared" si="53"/>
        <v>40371.143912819432</v>
      </c>
      <c r="Y213" s="5">
        <f t="shared" si="53"/>
        <v>44125.660296711634</v>
      </c>
      <c r="Z213" s="5">
        <f t="shared" si="53"/>
        <v>48229.346704305819</v>
      </c>
      <c r="AA213" s="5">
        <f t="shared" si="53"/>
        <v>52714.67594780626</v>
      </c>
      <c r="AB213" s="5">
        <f t="shared" si="53"/>
        <v>57617.140810952245</v>
      </c>
      <c r="AC213" s="5">
        <f t="shared" si="53"/>
        <v>62975.534906370798</v>
      </c>
      <c r="AD213" s="3"/>
      <c r="AE213" s="3"/>
      <c r="AF213" s="4" t="s">
        <v>2</v>
      </c>
      <c r="AG213" s="4" t="s">
        <v>2</v>
      </c>
      <c r="AH213" s="3"/>
      <c r="AI213" s="3"/>
      <c r="AJ213" s="3"/>
      <c r="AK213" s="3"/>
      <c r="AL213" s="3"/>
      <c r="AM213" s="3"/>
      <c r="AN213" s="3"/>
      <c r="AO213" s="3"/>
      <c r="AP213" s="3"/>
      <c r="AQ213" s="3"/>
      <c r="AR213" s="3"/>
      <c r="AS213" s="32"/>
      <c r="AT213" s="32"/>
      <c r="AU213" s="32"/>
      <c r="AV213" s="32"/>
      <c r="AW213" s="1"/>
      <c r="AX213" s="1"/>
      <c r="AY213" s="1"/>
      <c r="AZ213" s="15"/>
      <c r="BA213" s="15"/>
      <c r="BB213" s="15"/>
      <c r="BC213" s="15"/>
      <c r="BD213" s="15"/>
      <c r="BE213" s="15"/>
      <c r="BF213" s="15"/>
      <c r="BG213" s="15"/>
      <c r="BH213" s="15"/>
    </row>
    <row r="214" spans="2:60" ht="17.25">
      <c r="B214" s="1"/>
      <c r="C214" s="3" t="s">
        <v>125</v>
      </c>
      <c r="D214" s="3"/>
      <c r="E214" s="5">
        <f>E200-E213</f>
        <v>652547.74034733663</v>
      </c>
      <c r="F214" s="5">
        <f t="shared" ref="F214:AB214" si="54">E214-F213</f>
        <v>644402.42054697557</v>
      </c>
      <c r="G214" s="5">
        <f t="shared" si="54"/>
        <v>635499.58600518096</v>
      </c>
      <c r="H214" s="5">
        <f t="shared" si="54"/>
        <v>625768.78785099951</v>
      </c>
      <c r="I214" s="5">
        <f t="shared" si="54"/>
        <v>615133.02546847914</v>
      </c>
      <c r="J214" s="5">
        <f t="shared" si="54"/>
        <v>603508.1371843844</v>
      </c>
      <c r="K214" s="5">
        <f t="shared" si="54"/>
        <v>590802.13428986887</v>
      </c>
      <c r="L214" s="5">
        <f t="shared" si="54"/>
        <v>576914.47312616336</v>
      </c>
      <c r="M214" s="5">
        <f t="shared" si="54"/>
        <v>561735.25947423326</v>
      </c>
      <c r="N214" s="5">
        <f t="shared" si="54"/>
        <v>545144.37895267364</v>
      </c>
      <c r="O214" s="5">
        <f t="shared" si="54"/>
        <v>527010.54654260899</v>
      </c>
      <c r="P214" s="5">
        <f t="shared" si="54"/>
        <v>507190.26771840831</v>
      </c>
      <c r="Q214" s="5">
        <f t="shared" si="54"/>
        <v>485526.70296355698</v>
      </c>
      <c r="R214" s="5">
        <f t="shared" si="54"/>
        <v>461848.42668650445</v>
      </c>
      <c r="S214" s="5">
        <f t="shared" si="54"/>
        <v>435968.07071568602</v>
      </c>
      <c r="T214" s="5">
        <f t="shared" si="54"/>
        <v>407680.84163958149</v>
      </c>
      <c r="U214" s="5">
        <f t="shared" si="54"/>
        <v>376762.9002593992</v>
      </c>
      <c r="V214" s="5">
        <f t="shared" si="54"/>
        <v>342969.59033086</v>
      </c>
      <c r="W214" s="5">
        <f t="shared" si="54"/>
        <v>306033.50257896667</v>
      </c>
      <c r="X214" s="5">
        <f t="shared" si="54"/>
        <v>265662.35866614722</v>
      </c>
      <c r="Y214" s="5">
        <f t="shared" si="54"/>
        <v>221536.69836943559</v>
      </c>
      <c r="Z214" s="5">
        <f t="shared" si="54"/>
        <v>173307.35166512977</v>
      </c>
      <c r="AA214" s="5">
        <f t="shared" si="54"/>
        <v>120592.67571732351</v>
      </c>
      <c r="AB214" s="5">
        <f t="shared" si="54"/>
        <v>62975.534906371264</v>
      </c>
      <c r="AC214" s="5">
        <v>0</v>
      </c>
      <c r="AD214" s="3"/>
      <c r="AE214" s="3"/>
      <c r="AF214" s="4"/>
      <c r="AG214" s="4"/>
      <c r="AH214" s="3"/>
      <c r="AI214" s="3"/>
      <c r="AJ214" s="3"/>
      <c r="AK214" s="3"/>
      <c r="AL214" s="3"/>
      <c r="AM214" s="3"/>
      <c r="AN214" s="3"/>
      <c r="AO214" s="3"/>
      <c r="AP214" s="3"/>
      <c r="AQ214" s="3"/>
      <c r="AR214" s="3"/>
      <c r="AS214" s="32"/>
      <c r="AT214" s="32"/>
      <c r="AU214" s="32"/>
      <c r="AV214" s="32"/>
      <c r="AW214" s="1"/>
      <c r="AX214" s="1"/>
      <c r="AY214" s="1"/>
      <c r="AZ214" s="15"/>
      <c r="BA214" s="15"/>
      <c r="BB214" s="15"/>
      <c r="BC214" s="15"/>
      <c r="BD214" s="15"/>
      <c r="BE214" s="15"/>
      <c r="BF214" s="15"/>
      <c r="BG214" s="15"/>
      <c r="BH214" s="15"/>
    </row>
    <row r="215" spans="2:60" ht="17.25">
      <c r="B215" s="1"/>
      <c r="C215" s="3" t="s">
        <v>128</v>
      </c>
      <c r="D215" s="3"/>
      <c r="E215" s="5">
        <f>G114</f>
        <v>18051.282051282051</v>
      </c>
      <c r="F215" s="5">
        <f t="shared" ref="F215:AC215" si="55">+H114+E215</f>
        <v>36102.564102564102</v>
      </c>
      <c r="G215" s="5">
        <f t="shared" si="55"/>
        <v>54153.846153846156</v>
      </c>
      <c r="H215" s="5">
        <f t="shared" si="55"/>
        <v>72205.128205128203</v>
      </c>
      <c r="I215" s="5">
        <f t="shared" si="55"/>
        <v>90256.41025641025</v>
      </c>
      <c r="J215" s="5">
        <f t="shared" si="55"/>
        <v>108307.6923076923</v>
      </c>
      <c r="K215" s="5">
        <f t="shared" si="55"/>
        <v>126358.97435897434</v>
      </c>
      <c r="L215" s="5">
        <f t="shared" si="55"/>
        <v>144410.25641025641</v>
      </c>
      <c r="M215" s="5">
        <f t="shared" si="55"/>
        <v>162461.53846153847</v>
      </c>
      <c r="N215" s="5">
        <f t="shared" si="55"/>
        <v>180512.82051282053</v>
      </c>
      <c r="O215" s="5">
        <f t="shared" si="55"/>
        <v>198564.10256410259</v>
      </c>
      <c r="P215" s="5">
        <f t="shared" si="55"/>
        <v>216615.38461538465</v>
      </c>
      <c r="Q215" s="5">
        <f t="shared" si="55"/>
        <v>234666.66666666672</v>
      </c>
      <c r="R215" s="5">
        <f t="shared" si="55"/>
        <v>252717.94871794878</v>
      </c>
      <c r="S215" s="5">
        <f t="shared" si="55"/>
        <v>270769.23076923081</v>
      </c>
      <c r="T215" s="5">
        <f t="shared" si="55"/>
        <v>288820.51282051287</v>
      </c>
      <c r="U215" s="5">
        <f t="shared" si="55"/>
        <v>306871.79487179493</v>
      </c>
      <c r="V215" s="5">
        <f t="shared" si="55"/>
        <v>324923.07692307699</v>
      </c>
      <c r="W215" s="5">
        <f t="shared" si="55"/>
        <v>342974.35897435906</v>
      </c>
      <c r="X215" s="5">
        <f t="shared" si="55"/>
        <v>361025.64102564112</v>
      </c>
      <c r="Y215" s="5">
        <f t="shared" si="55"/>
        <v>379076.92307692318</v>
      </c>
      <c r="Z215" s="5">
        <f t="shared" si="55"/>
        <v>397128.20512820524</v>
      </c>
      <c r="AA215" s="5">
        <f t="shared" si="55"/>
        <v>415179.4871794873</v>
      </c>
      <c r="AB215" s="5">
        <f t="shared" si="55"/>
        <v>433230.76923076937</v>
      </c>
      <c r="AC215" s="5">
        <f t="shared" si="55"/>
        <v>451282.05128205143</v>
      </c>
      <c r="AD215" s="3"/>
      <c r="AE215" s="3"/>
      <c r="AF215" s="4" t="s">
        <v>2</v>
      </c>
      <c r="AG215" s="4" t="s">
        <v>2</v>
      </c>
      <c r="AH215" s="3"/>
      <c r="AI215" s="3"/>
      <c r="AJ215" s="3"/>
      <c r="AK215" s="3"/>
      <c r="AL215" s="3"/>
      <c r="AM215" s="3"/>
      <c r="AN215" s="3"/>
      <c r="AO215" s="3"/>
      <c r="AP215" s="3"/>
      <c r="AQ215" s="3"/>
      <c r="AR215" s="3"/>
      <c r="AS215" s="32"/>
      <c r="AT215" s="32"/>
      <c r="AU215" s="32"/>
      <c r="AV215" s="32"/>
      <c r="AW215" s="1"/>
      <c r="AX215" s="1"/>
      <c r="AY215" s="1"/>
      <c r="AZ215" s="15"/>
      <c r="BA215" s="15"/>
      <c r="BB215" s="15"/>
      <c r="BC215" s="15"/>
      <c r="BD215" s="15"/>
      <c r="BE215" s="15"/>
      <c r="BF215" s="15"/>
      <c r="BG215" s="15"/>
      <c r="BH215" s="15"/>
    </row>
    <row r="216" spans="2:60" ht="17.25">
      <c r="B216" s="1"/>
      <c r="C216" s="3"/>
      <c r="D216" s="3"/>
      <c r="E216" s="4"/>
      <c r="F216" s="4"/>
      <c r="G216" s="4"/>
      <c r="H216" s="4"/>
      <c r="I216" s="4"/>
      <c r="J216" s="4"/>
      <c r="K216" s="4"/>
      <c r="L216" s="4"/>
      <c r="M216" s="4"/>
      <c r="N216" s="4"/>
      <c r="O216" s="4"/>
      <c r="P216" s="4"/>
      <c r="Q216" s="4"/>
      <c r="R216" s="4"/>
      <c r="S216" s="4"/>
      <c r="T216" s="4"/>
      <c r="U216" s="4"/>
      <c r="V216" s="4"/>
      <c r="W216" s="4"/>
      <c r="X216" s="4"/>
      <c r="Y216" s="3"/>
      <c r="Z216" s="3"/>
      <c r="AA216" s="3"/>
      <c r="AB216" s="3"/>
      <c r="AC216" s="3"/>
      <c r="AD216" s="3"/>
      <c r="AE216" s="3"/>
      <c r="AF216" s="3"/>
      <c r="AG216" s="3"/>
      <c r="AH216" s="3"/>
      <c r="AI216" s="3"/>
      <c r="AJ216" s="3"/>
      <c r="AK216" s="3"/>
      <c r="AL216" s="3"/>
      <c r="AM216" s="3"/>
      <c r="AN216" s="3"/>
      <c r="AO216" s="3"/>
      <c r="AP216" s="3"/>
      <c r="AQ216" s="3"/>
      <c r="AR216" s="3"/>
      <c r="AS216" s="32"/>
      <c r="AT216" s="32"/>
      <c r="AU216" s="32"/>
      <c r="AV216" s="32"/>
      <c r="AW216" s="1"/>
      <c r="AX216" s="1"/>
      <c r="AY216" s="1"/>
      <c r="AZ216" s="15"/>
      <c r="BA216" s="15"/>
      <c r="BB216" s="15"/>
      <c r="BC216" s="15"/>
      <c r="BD216" s="15"/>
      <c r="BE216" s="15"/>
      <c r="BF216" s="15"/>
      <c r="BG216" s="15"/>
      <c r="BH216" s="15"/>
    </row>
    <row r="217" spans="2:60" ht="17.25">
      <c r="B217" s="1"/>
      <c r="C217" s="3"/>
      <c r="D217" s="3"/>
      <c r="E217" s="3"/>
      <c r="F217" s="3"/>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3"/>
      <c r="AL217" s="3"/>
      <c r="AM217" s="3"/>
      <c r="AN217" s="3"/>
      <c r="AO217" s="3"/>
      <c r="AP217" s="3"/>
      <c r="AQ217" s="3"/>
      <c r="AR217" s="3"/>
      <c r="AS217" s="32"/>
      <c r="AT217" s="32"/>
      <c r="AU217" s="32"/>
      <c r="AV217" s="32"/>
      <c r="AW217" s="1"/>
      <c r="AX217" s="1"/>
      <c r="AY217" s="1"/>
      <c r="AZ217" s="15"/>
      <c r="BA217" s="15"/>
      <c r="BB217" s="15"/>
      <c r="BC217" s="15"/>
      <c r="BD217" s="15"/>
      <c r="BE217" s="15"/>
      <c r="BF217" s="15"/>
      <c r="BG217" s="15"/>
      <c r="BH217" s="15"/>
    </row>
    <row r="218" spans="2:60" ht="17.25">
      <c r="B218" s="1"/>
      <c r="C218" s="1"/>
      <c r="D218" s="1"/>
      <c r="E218" s="1"/>
      <c r="F218" s="1"/>
      <c r="G218" s="4"/>
      <c r="H218" s="4"/>
      <c r="I218" s="4"/>
      <c r="J218" s="4"/>
      <c r="K218" s="4"/>
      <c r="L218" s="4"/>
      <c r="M218" s="4"/>
      <c r="N218" s="4"/>
      <c r="O218" s="4"/>
      <c r="P218" s="4"/>
      <c r="Q218" s="4"/>
      <c r="R218" s="4"/>
      <c r="S218" s="4"/>
      <c r="T218" s="4"/>
      <c r="U218" s="4"/>
      <c r="V218" s="4"/>
      <c r="W218" s="4"/>
      <c r="X218" s="4"/>
      <c r="Y218" s="4"/>
      <c r="Z218" s="4"/>
      <c r="AA218" s="1"/>
      <c r="AB218" s="1"/>
      <c r="AC218" s="1"/>
      <c r="AD218" s="1"/>
      <c r="AE218" s="1"/>
      <c r="AF218" s="1"/>
      <c r="AG218" s="1"/>
      <c r="AH218" s="1"/>
      <c r="AI218" s="1"/>
      <c r="AJ218" s="1"/>
      <c r="AK218" s="1"/>
      <c r="AL218" s="1"/>
      <c r="AM218" s="1"/>
      <c r="AN218" s="1"/>
      <c r="AO218" s="1"/>
      <c r="AP218" s="1"/>
      <c r="AQ218" s="1"/>
      <c r="AR218" s="1"/>
      <c r="AS218" s="40"/>
      <c r="AT218" s="40"/>
      <c r="AU218" s="40"/>
      <c r="AV218" s="40"/>
      <c r="AW218" s="1"/>
      <c r="AX218" s="1"/>
      <c r="AY218" s="1"/>
      <c r="AZ218" s="15"/>
      <c r="BA218" s="15"/>
      <c r="BB218" s="15"/>
      <c r="BC218" s="15"/>
      <c r="BD218" s="15"/>
      <c r="BE218" s="15"/>
      <c r="BF218" s="15"/>
      <c r="BG218" s="15"/>
      <c r="BH218" s="15"/>
    </row>
    <row r="219" spans="2:60" ht="17.25">
      <c r="B219" s="1"/>
      <c r="C219" s="1"/>
      <c r="D219" s="1"/>
      <c r="E219" s="1"/>
      <c r="F219" s="1"/>
      <c r="G219" s="4"/>
      <c r="H219" s="4"/>
      <c r="I219" s="4"/>
      <c r="J219" s="4"/>
      <c r="K219" s="4"/>
      <c r="L219" s="4"/>
      <c r="M219" s="4"/>
      <c r="N219" s="4"/>
      <c r="O219" s="4"/>
      <c r="P219" s="4"/>
      <c r="Q219" s="4"/>
      <c r="R219" s="4"/>
      <c r="S219" s="4"/>
      <c r="T219" s="4"/>
      <c r="U219" s="4"/>
      <c r="V219" s="4"/>
      <c r="W219" s="4"/>
      <c r="X219" s="4"/>
      <c r="Y219" s="4"/>
      <c r="Z219" s="4"/>
      <c r="AA219" s="1"/>
      <c r="AB219" s="1"/>
      <c r="AC219" s="1"/>
      <c r="AD219" s="1"/>
      <c r="AE219" s="1"/>
      <c r="AF219" s="1"/>
      <c r="AG219" s="1"/>
      <c r="AH219" s="1"/>
      <c r="AI219" s="1"/>
      <c r="AJ219" s="1"/>
      <c r="AK219" s="1"/>
      <c r="AL219" s="1"/>
      <c r="AM219" s="1"/>
      <c r="AN219" s="1"/>
      <c r="AO219" s="1"/>
      <c r="AP219" s="1"/>
      <c r="AQ219" s="1"/>
      <c r="AR219" s="1"/>
      <c r="AS219" s="40"/>
      <c r="AT219" s="40"/>
      <c r="AU219" s="40"/>
      <c r="AV219" s="40"/>
      <c r="AW219" s="1"/>
      <c r="AX219" s="1"/>
      <c r="AY219" s="1"/>
      <c r="AZ219" s="15"/>
      <c r="BA219" s="15"/>
      <c r="BB219" s="15"/>
      <c r="BC219" s="15"/>
      <c r="BD219" s="15"/>
      <c r="BE219" s="15"/>
      <c r="BF219" s="15"/>
      <c r="BG219" s="15"/>
      <c r="BH219" s="15"/>
    </row>
    <row r="220" spans="2:60" ht="17.25">
      <c r="B220" s="1"/>
      <c r="C220" s="1"/>
      <c r="D220" s="1"/>
      <c r="E220" s="1"/>
      <c r="F220" s="1"/>
      <c r="G220" s="4"/>
      <c r="H220" s="4"/>
      <c r="I220" s="4"/>
      <c r="J220" s="4"/>
      <c r="K220" s="4"/>
      <c r="L220" s="4"/>
      <c r="M220" s="4"/>
      <c r="N220" s="4"/>
      <c r="O220" s="4"/>
      <c r="P220" s="4"/>
      <c r="Q220" s="4"/>
      <c r="R220" s="4"/>
      <c r="S220" s="4"/>
      <c r="T220" s="4"/>
      <c r="U220" s="4"/>
      <c r="V220" s="4"/>
      <c r="W220" s="4"/>
      <c r="X220" s="4"/>
      <c r="Y220" s="4"/>
      <c r="Z220" s="4"/>
      <c r="AA220" s="1"/>
      <c r="AB220" s="1"/>
      <c r="AC220" s="1"/>
      <c r="AD220" s="1"/>
      <c r="AE220" s="1"/>
      <c r="AF220" s="1"/>
      <c r="AG220" s="1"/>
      <c r="AH220" s="1"/>
      <c r="AI220" s="1"/>
      <c r="AJ220" s="1"/>
      <c r="AK220" s="1"/>
      <c r="AL220" s="1"/>
      <c r="AM220" s="1"/>
      <c r="AN220" s="1"/>
      <c r="AO220" s="1"/>
      <c r="AP220" s="1"/>
      <c r="AQ220" s="1"/>
      <c r="AR220" s="1"/>
      <c r="AS220" s="40"/>
      <c r="AT220" s="40"/>
      <c r="AU220" s="40"/>
      <c r="AV220" s="40"/>
      <c r="AW220" s="1"/>
      <c r="AX220" s="1"/>
      <c r="AY220" s="1"/>
      <c r="AZ220" s="15"/>
      <c r="BA220" s="15"/>
      <c r="BB220" s="15"/>
      <c r="BC220" s="15"/>
      <c r="BD220" s="15"/>
      <c r="BE220" s="15"/>
      <c r="BF220" s="15"/>
      <c r="BG220" s="15"/>
      <c r="BH220" s="15"/>
    </row>
    <row r="221" spans="2:60" ht="17.25">
      <c r="B221" s="1"/>
      <c r="C221" s="1"/>
      <c r="D221" s="1"/>
      <c r="E221" s="1"/>
      <c r="F221" s="1"/>
      <c r="G221" s="4"/>
      <c r="H221" s="4"/>
      <c r="I221" s="4"/>
      <c r="J221" s="4"/>
      <c r="K221" s="4"/>
      <c r="L221" s="4"/>
      <c r="M221" s="4"/>
      <c r="N221" s="4"/>
      <c r="O221" s="4"/>
      <c r="P221" s="4"/>
      <c r="Q221" s="4"/>
      <c r="R221" s="4"/>
      <c r="S221" s="4"/>
      <c r="T221" s="4"/>
      <c r="U221" s="4"/>
      <c r="V221" s="4"/>
      <c r="W221" s="4"/>
      <c r="X221" s="4"/>
      <c r="Y221" s="4"/>
      <c r="Z221" s="4"/>
      <c r="AA221" s="1"/>
      <c r="AB221" s="1"/>
      <c r="AC221" s="1"/>
      <c r="AD221" s="1"/>
      <c r="AE221" s="1"/>
      <c r="AF221" s="1"/>
      <c r="AG221" s="1"/>
      <c r="AH221" s="1"/>
      <c r="AI221" s="1"/>
      <c r="AJ221" s="1"/>
      <c r="AK221" s="1"/>
      <c r="AL221" s="1"/>
      <c r="AM221" s="1"/>
      <c r="AN221" s="1"/>
      <c r="AO221" s="1"/>
      <c r="AP221" s="1"/>
      <c r="AQ221" s="1"/>
      <c r="AR221" s="1"/>
      <c r="AS221" s="40"/>
      <c r="AT221" s="40"/>
      <c r="AU221" s="40"/>
      <c r="AV221" s="40"/>
      <c r="AW221" s="1"/>
      <c r="AX221" s="1"/>
      <c r="AY221" s="1"/>
      <c r="AZ221" s="15"/>
      <c r="BA221" s="15"/>
      <c r="BB221" s="15"/>
      <c r="BC221" s="15"/>
      <c r="BD221" s="15"/>
      <c r="BE221" s="15"/>
      <c r="BF221" s="15"/>
      <c r="BG221" s="15"/>
      <c r="BH221" s="15"/>
    </row>
    <row r="222" spans="2:60" ht="17.25">
      <c r="B222" s="1"/>
      <c r="C222" s="1"/>
      <c r="D222" s="1"/>
      <c r="E222" s="1"/>
      <c r="F222" s="1"/>
      <c r="G222" s="4"/>
      <c r="H222" s="4"/>
      <c r="I222" s="4"/>
      <c r="J222" s="4"/>
      <c r="K222" s="4"/>
      <c r="L222" s="4"/>
      <c r="M222" s="4"/>
      <c r="N222" s="4"/>
      <c r="O222" s="4"/>
      <c r="P222" s="4"/>
      <c r="Q222" s="4"/>
      <c r="R222" s="4"/>
      <c r="S222" s="4"/>
      <c r="T222" s="4"/>
      <c r="U222" s="4"/>
      <c r="V222" s="4"/>
      <c r="W222" s="4"/>
      <c r="X222" s="4"/>
      <c r="Y222" s="4"/>
      <c r="Z222" s="4"/>
      <c r="AA222" s="1"/>
      <c r="AB222" s="1"/>
      <c r="AC222" s="1"/>
      <c r="AD222" s="1"/>
      <c r="AE222" s="1"/>
      <c r="AF222" s="1"/>
      <c r="AG222" s="1"/>
      <c r="AH222" s="1"/>
      <c r="AI222" s="1"/>
      <c r="AJ222" s="1"/>
      <c r="AK222" s="1"/>
      <c r="AL222" s="1"/>
      <c r="AM222" s="1"/>
      <c r="AN222" s="1"/>
      <c r="AO222" s="1"/>
      <c r="AP222" s="1"/>
      <c r="AQ222" s="1"/>
      <c r="AR222" s="1"/>
      <c r="AS222" s="40"/>
      <c r="AT222" s="40"/>
      <c r="AU222" s="40"/>
      <c r="AV222" s="40"/>
      <c r="AW222" s="1"/>
      <c r="AX222" s="1"/>
      <c r="AY222" s="1"/>
      <c r="AZ222" s="15"/>
      <c r="BA222" s="15"/>
      <c r="BB222" s="15"/>
      <c r="BC222" s="15"/>
      <c r="BD222" s="15"/>
      <c r="BE222" s="15"/>
      <c r="BF222" s="15"/>
      <c r="BG222" s="15"/>
      <c r="BH222" s="15"/>
    </row>
    <row r="223" spans="2:60" ht="17.25">
      <c r="B223" s="1"/>
      <c r="C223" s="1"/>
      <c r="D223" s="1"/>
      <c r="E223" s="1"/>
      <c r="F223" s="1"/>
      <c r="G223" s="4"/>
      <c r="H223" s="4"/>
      <c r="I223" s="4"/>
      <c r="J223" s="4"/>
      <c r="K223" s="4"/>
      <c r="L223" s="4"/>
      <c r="M223" s="4"/>
      <c r="N223" s="4"/>
      <c r="O223" s="4"/>
      <c r="P223" s="4"/>
      <c r="Q223" s="4"/>
      <c r="R223" s="4"/>
      <c r="S223" s="4"/>
      <c r="T223" s="4"/>
      <c r="U223" s="4"/>
      <c r="V223" s="4"/>
      <c r="W223" s="4"/>
      <c r="X223" s="4"/>
      <c r="Y223" s="4"/>
      <c r="Z223" s="4"/>
      <c r="AA223" s="1"/>
      <c r="AB223" s="1"/>
      <c r="AC223" s="1"/>
      <c r="AD223" s="1"/>
      <c r="AE223" s="1"/>
      <c r="AF223" s="1"/>
      <c r="AG223" s="1"/>
      <c r="AH223" s="1"/>
      <c r="AI223" s="1"/>
      <c r="AJ223" s="1"/>
      <c r="AK223" s="1"/>
      <c r="AL223" s="1"/>
      <c r="AM223" s="1"/>
      <c r="AN223" s="1"/>
      <c r="AO223" s="1"/>
      <c r="AP223" s="1"/>
      <c r="AQ223" s="1"/>
      <c r="AR223" s="1"/>
      <c r="AS223" s="40"/>
      <c r="AT223" s="40"/>
      <c r="AU223" s="40"/>
      <c r="AV223" s="40"/>
      <c r="AW223" s="1"/>
      <c r="AX223" s="1"/>
      <c r="AY223" s="1"/>
      <c r="AZ223" s="15"/>
      <c r="BA223" s="15"/>
      <c r="BB223" s="15"/>
      <c r="BC223" s="15"/>
      <c r="BD223" s="15"/>
      <c r="BE223" s="15"/>
      <c r="BF223" s="15"/>
      <c r="BG223" s="15"/>
      <c r="BH223" s="15"/>
    </row>
    <row r="224" spans="2:60" ht="17.25">
      <c r="B224" s="1"/>
      <c r="C224" s="1"/>
      <c r="D224" s="1"/>
      <c r="E224" s="1"/>
      <c r="F224" s="1"/>
      <c r="G224" s="4"/>
      <c r="H224" s="4"/>
      <c r="I224" s="4"/>
      <c r="J224" s="4"/>
      <c r="K224" s="4"/>
      <c r="L224" s="4"/>
      <c r="M224" s="4"/>
      <c r="N224" s="4"/>
      <c r="O224" s="4"/>
      <c r="P224" s="4"/>
      <c r="Q224" s="4"/>
      <c r="R224" s="4"/>
      <c r="S224" s="4"/>
      <c r="T224" s="4"/>
      <c r="U224" s="4"/>
      <c r="V224" s="4"/>
      <c r="W224" s="4"/>
      <c r="X224" s="4"/>
      <c r="Y224" s="4"/>
      <c r="Z224" s="4"/>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5"/>
      <c r="BA224" s="15"/>
      <c r="BB224" s="15"/>
      <c r="BC224" s="15"/>
      <c r="BD224" s="15"/>
      <c r="BE224" s="15"/>
      <c r="BF224" s="15"/>
      <c r="BG224" s="15"/>
      <c r="BH224" s="15"/>
    </row>
    <row r="225" spans="2:60" ht="17.25">
      <c r="B225" s="1"/>
      <c r="C225" s="1"/>
      <c r="D225" s="1"/>
      <c r="E225" s="1"/>
      <c r="F225" s="1"/>
      <c r="G225" s="4"/>
      <c r="H225" s="4"/>
      <c r="I225" s="4"/>
      <c r="J225" s="4"/>
      <c r="K225" s="4"/>
      <c r="L225" s="4"/>
      <c r="M225" s="4"/>
      <c r="N225" s="4"/>
      <c r="O225" s="4"/>
      <c r="P225" s="4"/>
      <c r="Q225" s="4"/>
      <c r="R225" s="4"/>
      <c r="S225" s="4"/>
      <c r="T225" s="4"/>
      <c r="U225" s="4"/>
      <c r="V225" s="4"/>
      <c r="W225" s="4"/>
      <c r="X225" s="4"/>
      <c r="Y225" s="4"/>
      <c r="Z225" s="4"/>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5"/>
      <c r="BA225" s="15"/>
      <c r="BB225" s="15"/>
      <c r="BC225" s="15"/>
      <c r="BD225" s="15"/>
      <c r="BE225" s="15"/>
      <c r="BF225" s="15"/>
      <c r="BG225" s="15"/>
      <c r="BH225" s="15"/>
    </row>
    <row r="226" spans="2:60" ht="17.25">
      <c r="B226" s="1"/>
      <c r="C226" s="1"/>
      <c r="D226" s="1"/>
      <c r="E226" s="1"/>
      <c r="F226" s="1"/>
      <c r="G226" s="4"/>
      <c r="H226" s="4"/>
      <c r="I226" s="4"/>
      <c r="J226" s="4"/>
      <c r="K226" s="4"/>
      <c r="L226" s="4"/>
      <c r="M226" s="4"/>
      <c r="N226" s="4"/>
      <c r="O226" s="4"/>
      <c r="P226" s="4"/>
      <c r="Q226" s="4"/>
      <c r="R226" s="4"/>
      <c r="S226" s="4"/>
      <c r="T226" s="4"/>
      <c r="U226" s="4"/>
      <c r="V226" s="4"/>
      <c r="W226" s="4"/>
      <c r="X226" s="4"/>
      <c r="Y226" s="4"/>
      <c r="Z226" s="4"/>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5"/>
      <c r="BA226" s="15"/>
      <c r="BB226" s="15"/>
      <c r="BC226" s="15"/>
      <c r="BD226" s="15"/>
      <c r="BE226" s="15"/>
      <c r="BF226" s="15"/>
      <c r="BG226" s="15"/>
      <c r="BH226" s="15"/>
    </row>
    <row r="227" spans="2:60" ht="17.25">
      <c r="B227" s="1"/>
      <c r="C227" s="1"/>
      <c r="D227" s="1"/>
      <c r="E227" s="1"/>
      <c r="F227" s="1"/>
      <c r="G227" s="4"/>
      <c r="H227" s="4"/>
      <c r="I227" s="4"/>
      <c r="J227" s="4"/>
      <c r="K227" s="4"/>
      <c r="L227" s="4"/>
      <c r="M227" s="4"/>
      <c r="N227" s="4"/>
      <c r="O227" s="4"/>
      <c r="P227" s="4"/>
      <c r="Q227" s="4"/>
      <c r="R227" s="4"/>
      <c r="S227" s="4"/>
      <c r="T227" s="4"/>
      <c r="U227" s="4"/>
      <c r="V227" s="4"/>
      <c r="W227" s="4"/>
      <c r="X227" s="4"/>
      <c r="Y227" s="4"/>
      <c r="Z227" s="4"/>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5"/>
      <c r="BA227" s="15"/>
      <c r="BB227" s="15"/>
      <c r="BC227" s="15"/>
      <c r="BD227" s="15"/>
      <c r="BE227" s="15"/>
      <c r="BF227" s="15"/>
      <c r="BG227" s="15"/>
      <c r="BH227" s="15"/>
    </row>
    <row r="228" spans="2:60" ht="17.25">
      <c r="B228" s="1"/>
      <c r="C228" s="1"/>
      <c r="D228" s="1"/>
      <c r="E228" s="1"/>
      <c r="F228" s="1"/>
      <c r="G228" s="4"/>
      <c r="H228" s="4"/>
      <c r="I228" s="4"/>
      <c r="J228" s="4"/>
      <c r="K228" s="4"/>
      <c r="L228" s="4"/>
      <c r="M228" s="4"/>
      <c r="N228" s="4"/>
      <c r="O228" s="4"/>
      <c r="P228" s="4"/>
      <c r="Q228" s="4"/>
      <c r="R228" s="4"/>
      <c r="S228" s="4"/>
      <c r="T228" s="4"/>
      <c r="U228" s="4"/>
      <c r="V228" s="4"/>
      <c r="W228" s="4"/>
      <c r="X228" s="4"/>
      <c r="Y228" s="4"/>
      <c r="Z228" s="4"/>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5"/>
      <c r="BA228" s="15"/>
      <c r="BB228" s="15"/>
      <c r="BC228" s="15"/>
      <c r="BD228" s="15"/>
      <c r="BE228" s="15"/>
      <c r="BF228" s="15"/>
      <c r="BG228" s="15"/>
      <c r="BH228" s="15"/>
    </row>
    <row r="229" spans="2:60" ht="17.25">
      <c r="B229" s="1"/>
      <c r="C229" s="1"/>
      <c r="D229" s="1"/>
      <c r="E229" s="1"/>
      <c r="F229" s="1"/>
      <c r="G229" s="4"/>
      <c r="H229" s="4"/>
      <c r="I229" s="4"/>
      <c r="J229" s="4"/>
      <c r="K229" s="4"/>
      <c r="L229" s="4"/>
      <c r="M229" s="4"/>
      <c r="N229" s="4"/>
      <c r="O229" s="4"/>
      <c r="P229" s="4"/>
      <c r="Q229" s="4"/>
      <c r="R229" s="4"/>
      <c r="S229" s="4"/>
      <c r="T229" s="4"/>
      <c r="U229" s="4"/>
      <c r="V229" s="4"/>
      <c r="W229" s="4"/>
      <c r="X229" s="4"/>
      <c r="Y229" s="4"/>
      <c r="Z229" s="4"/>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5"/>
      <c r="BA229" s="15"/>
      <c r="BB229" s="15"/>
      <c r="BC229" s="15"/>
      <c r="BD229" s="15"/>
      <c r="BE229" s="15"/>
      <c r="BF229" s="15"/>
      <c r="BG229" s="15"/>
      <c r="BH229" s="15"/>
    </row>
    <row r="230" spans="2:60" ht="17.25">
      <c r="B230" s="1"/>
      <c r="C230" s="1"/>
      <c r="D230" s="1"/>
      <c r="E230" s="1"/>
      <c r="F230" s="1"/>
      <c r="G230" s="4"/>
      <c r="H230" s="4"/>
      <c r="I230" s="4"/>
      <c r="J230" s="4"/>
      <c r="K230" s="4"/>
      <c r="L230" s="4"/>
      <c r="M230" s="4"/>
      <c r="N230" s="4"/>
      <c r="O230" s="4"/>
      <c r="P230" s="4"/>
      <c r="Q230" s="4"/>
      <c r="R230" s="4"/>
      <c r="S230" s="4"/>
      <c r="T230" s="4"/>
      <c r="U230" s="4"/>
      <c r="V230" s="4"/>
      <c r="W230" s="4"/>
      <c r="X230" s="4"/>
      <c r="Y230" s="4"/>
      <c r="Z230" s="4"/>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5"/>
      <c r="BA230" s="15"/>
      <c r="BB230" s="15"/>
      <c r="BC230" s="15"/>
      <c r="BD230" s="15"/>
      <c r="BE230" s="15"/>
      <c r="BF230" s="15"/>
      <c r="BG230" s="15"/>
      <c r="BH230" s="15"/>
    </row>
    <row r="231" spans="2:60" ht="17.25">
      <c r="B231" s="1"/>
      <c r="C231" s="1"/>
      <c r="D231" s="1"/>
      <c r="E231" s="1"/>
      <c r="F231" s="1"/>
      <c r="G231" s="4"/>
      <c r="H231" s="4"/>
      <c r="I231" s="4"/>
      <c r="J231" s="4"/>
      <c r="K231" s="4"/>
      <c r="L231" s="4"/>
      <c r="M231" s="4"/>
      <c r="N231" s="4"/>
      <c r="O231" s="4"/>
      <c r="P231" s="4"/>
      <c r="Q231" s="4"/>
      <c r="R231" s="4"/>
      <c r="S231" s="4"/>
      <c r="T231" s="4"/>
      <c r="U231" s="4"/>
      <c r="V231" s="4"/>
      <c r="W231" s="4"/>
      <c r="X231" s="4"/>
      <c r="Y231" s="4"/>
      <c r="Z231" s="4"/>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5"/>
      <c r="BA231" s="15"/>
      <c r="BB231" s="15"/>
      <c r="BC231" s="15"/>
      <c r="BD231" s="15"/>
      <c r="BE231" s="15"/>
      <c r="BF231" s="15"/>
      <c r="BG231" s="15"/>
      <c r="BH231" s="15"/>
    </row>
    <row r="232" spans="2:60" ht="17.25">
      <c r="B232" s="1"/>
      <c r="C232" s="1"/>
      <c r="D232" s="1"/>
      <c r="E232" s="1"/>
      <c r="F232" s="1"/>
      <c r="G232" s="4"/>
      <c r="H232" s="4"/>
      <c r="I232" s="4"/>
      <c r="J232" s="4"/>
      <c r="K232" s="4"/>
      <c r="L232" s="4"/>
      <c r="M232" s="4"/>
      <c r="N232" s="4"/>
      <c r="O232" s="4"/>
      <c r="P232" s="4"/>
      <c r="Q232" s="4"/>
      <c r="R232" s="4"/>
      <c r="S232" s="4"/>
      <c r="T232" s="4"/>
      <c r="U232" s="4"/>
      <c r="V232" s="4"/>
      <c r="W232" s="4"/>
      <c r="X232" s="4"/>
      <c r="Y232" s="4"/>
      <c r="Z232" s="4"/>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5"/>
      <c r="BA232" s="15"/>
      <c r="BB232" s="15"/>
      <c r="BC232" s="15"/>
      <c r="BD232" s="15"/>
      <c r="BE232" s="15"/>
      <c r="BF232" s="15"/>
      <c r="BG232" s="15"/>
      <c r="BH232" s="15"/>
    </row>
    <row r="233" spans="2:60" ht="17.25">
      <c r="B233" s="1"/>
      <c r="C233" s="1"/>
      <c r="D233" s="1"/>
      <c r="E233" s="1"/>
      <c r="F233" s="1"/>
      <c r="G233" s="4"/>
      <c r="H233" s="4"/>
      <c r="I233" s="4"/>
      <c r="J233" s="4"/>
      <c r="K233" s="4"/>
      <c r="L233" s="4"/>
      <c r="M233" s="4"/>
      <c r="N233" s="4"/>
      <c r="O233" s="4"/>
      <c r="P233" s="4"/>
      <c r="Q233" s="4"/>
      <c r="R233" s="4"/>
      <c r="S233" s="4"/>
      <c r="T233" s="4"/>
      <c r="U233" s="4"/>
      <c r="V233" s="4"/>
      <c r="W233" s="4"/>
      <c r="X233" s="4"/>
      <c r="Y233" s="4"/>
      <c r="Z233" s="4"/>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5"/>
      <c r="BA233" s="15"/>
      <c r="BB233" s="15"/>
      <c r="BC233" s="15"/>
      <c r="BD233" s="15"/>
      <c r="BE233" s="15"/>
      <c r="BF233" s="15"/>
      <c r="BG233" s="15"/>
      <c r="BH233" s="15"/>
    </row>
    <row r="234" spans="2:60" ht="17.25">
      <c r="B234" s="1"/>
      <c r="C234" s="1"/>
      <c r="D234" s="1"/>
      <c r="E234" s="1"/>
      <c r="F234" s="1"/>
      <c r="G234" s="4"/>
      <c r="H234" s="4"/>
      <c r="I234" s="4"/>
      <c r="J234" s="4"/>
      <c r="K234" s="4"/>
      <c r="L234" s="4"/>
      <c r="M234" s="4"/>
      <c r="N234" s="4"/>
      <c r="O234" s="4"/>
      <c r="P234" s="4"/>
      <c r="Q234" s="4"/>
      <c r="R234" s="4"/>
      <c r="S234" s="4"/>
      <c r="T234" s="4"/>
      <c r="U234" s="4"/>
      <c r="V234" s="4"/>
      <c r="W234" s="4"/>
      <c r="X234" s="4"/>
      <c r="Y234" s="4"/>
      <c r="Z234" s="4"/>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5"/>
      <c r="BA234" s="15"/>
      <c r="BB234" s="15"/>
      <c r="BC234" s="15"/>
      <c r="BD234" s="15"/>
      <c r="BE234" s="15"/>
      <c r="BF234" s="15"/>
      <c r="BG234" s="15"/>
      <c r="BH234" s="15"/>
    </row>
    <row r="235" spans="2:60" ht="17.25">
      <c r="B235" s="1"/>
      <c r="C235" s="1"/>
      <c r="D235" s="1"/>
      <c r="E235" s="1"/>
      <c r="F235" s="1"/>
      <c r="G235" s="4"/>
      <c r="H235" s="4"/>
      <c r="I235" s="4"/>
      <c r="J235" s="4"/>
      <c r="K235" s="4"/>
      <c r="L235" s="4"/>
      <c r="M235" s="4"/>
      <c r="N235" s="4"/>
      <c r="O235" s="4"/>
      <c r="P235" s="4"/>
      <c r="Q235" s="4"/>
      <c r="R235" s="4"/>
      <c r="S235" s="4"/>
      <c r="T235" s="4"/>
      <c r="U235" s="4"/>
      <c r="V235" s="4"/>
      <c r="W235" s="4"/>
      <c r="X235" s="4"/>
      <c r="Y235" s="4"/>
      <c r="Z235" s="4"/>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5"/>
      <c r="BA235" s="15"/>
      <c r="BB235" s="15"/>
      <c r="BC235" s="15"/>
      <c r="BD235" s="15"/>
      <c r="BE235" s="15"/>
      <c r="BF235" s="15"/>
      <c r="BG235" s="15"/>
      <c r="BH235" s="15"/>
    </row>
    <row r="236" spans="2:60" ht="17.25">
      <c r="B236" s="1"/>
      <c r="C236" s="1"/>
      <c r="D236" s="1"/>
      <c r="E236" s="1"/>
      <c r="F236" s="1"/>
      <c r="G236" s="4"/>
      <c r="H236" s="4"/>
      <c r="I236" s="4"/>
      <c r="J236" s="4"/>
      <c r="K236" s="4"/>
      <c r="L236" s="4"/>
      <c r="M236" s="4"/>
      <c r="N236" s="4"/>
      <c r="O236" s="4"/>
      <c r="P236" s="4"/>
      <c r="Q236" s="4"/>
      <c r="R236" s="4"/>
      <c r="S236" s="4"/>
      <c r="T236" s="4"/>
      <c r="U236" s="4"/>
      <c r="V236" s="4"/>
      <c r="W236" s="4"/>
      <c r="X236" s="4"/>
      <c r="Y236" s="4"/>
      <c r="Z236" s="4"/>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5"/>
      <c r="BA236" s="15"/>
      <c r="BB236" s="15"/>
      <c r="BC236" s="15"/>
      <c r="BD236" s="15"/>
      <c r="BE236" s="15"/>
      <c r="BF236" s="15"/>
      <c r="BG236" s="15"/>
      <c r="BH236" s="15"/>
    </row>
    <row r="237" spans="2:60" ht="17.25">
      <c r="B237" s="1"/>
      <c r="C237" s="1"/>
      <c r="D237" s="1"/>
      <c r="E237" s="1"/>
      <c r="F237" s="1"/>
      <c r="G237" s="4"/>
      <c r="H237" s="4"/>
      <c r="I237" s="4"/>
      <c r="J237" s="4"/>
      <c r="K237" s="4"/>
      <c r="L237" s="4"/>
      <c r="M237" s="4"/>
      <c r="N237" s="4"/>
      <c r="O237" s="4"/>
      <c r="P237" s="4"/>
      <c r="Q237" s="4"/>
      <c r="R237" s="4"/>
      <c r="S237" s="4"/>
      <c r="T237" s="4"/>
      <c r="U237" s="4"/>
      <c r="V237" s="4"/>
      <c r="W237" s="4"/>
      <c r="X237" s="4"/>
      <c r="Y237" s="4"/>
      <c r="Z237" s="4"/>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5"/>
      <c r="BA237" s="15"/>
      <c r="BB237" s="15"/>
      <c r="BC237" s="15"/>
      <c r="BD237" s="15"/>
      <c r="BE237" s="15"/>
      <c r="BF237" s="15"/>
      <c r="BG237" s="15"/>
      <c r="BH237" s="15"/>
    </row>
    <row r="238" spans="2:60" ht="17.25">
      <c r="B238" s="1"/>
      <c r="C238" s="1"/>
      <c r="D238" s="1"/>
      <c r="E238" s="1"/>
      <c r="F238" s="1"/>
      <c r="G238" s="4"/>
      <c r="H238" s="4"/>
      <c r="I238" s="4"/>
      <c r="J238" s="4"/>
      <c r="K238" s="4"/>
      <c r="L238" s="4"/>
      <c r="M238" s="4"/>
      <c r="N238" s="4"/>
      <c r="O238" s="4"/>
      <c r="P238" s="4"/>
      <c r="Q238" s="4"/>
      <c r="R238" s="4"/>
      <c r="S238" s="4"/>
      <c r="T238" s="4"/>
      <c r="U238" s="4"/>
      <c r="V238" s="4"/>
      <c r="W238" s="4"/>
      <c r="X238" s="4"/>
      <c r="Y238" s="4"/>
      <c r="Z238" s="4"/>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5"/>
      <c r="BA238" s="15"/>
      <c r="BB238" s="15"/>
      <c r="BC238" s="15"/>
      <c r="BD238" s="15"/>
      <c r="BE238" s="15"/>
      <c r="BF238" s="15"/>
      <c r="BG238" s="15"/>
      <c r="BH238" s="15"/>
    </row>
    <row r="239" spans="2:60" ht="17.25">
      <c r="B239" s="1"/>
      <c r="C239" s="1"/>
      <c r="D239" s="1"/>
      <c r="E239" s="1"/>
      <c r="F239" s="1"/>
      <c r="G239" s="4"/>
      <c r="H239" s="4"/>
      <c r="I239" s="4"/>
      <c r="J239" s="4"/>
      <c r="K239" s="4"/>
      <c r="L239" s="4"/>
      <c r="M239" s="4"/>
      <c r="N239" s="4"/>
      <c r="O239" s="4"/>
      <c r="P239" s="4"/>
      <c r="Q239" s="4"/>
      <c r="R239" s="4"/>
      <c r="S239" s="4"/>
      <c r="T239" s="4"/>
      <c r="U239" s="4"/>
      <c r="V239" s="4"/>
      <c r="W239" s="4"/>
      <c r="X239" s="4"/>
      <c r="Y239" s="4"/>
      <c r="Z239" s="4"/>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5"/>
      <c r="BA239" s="15"/>
      <c r="BB239" s="15"/>
      <c r="BC239" s="15"/>
      <c r="BD239" s="15"/>
      <c r="BE239" s="15"/>
      <c r="BF239" s="15"/>
      <c r="BG239" s="15"/>
      <c r="BH239" s="15"/>
    </row>
    <row r="240" spans="2:60" ht="17.25">
      <c r="B240" s="1"/>
      <c r="C240" s="1"/>
      <c r="D240" s="1"/>
      <c r="E240" s="1"/>
      <c r="F240" s="1"/>
      <c r="G240" s="4"/>
      <c r="H240" s="4"/>
      <c r="I240" s="4"/>
      <c r="J240" s="4"/>
      <c r="K240" s="4"/>
      <c r="L240" s="4"/>
      <c r="M240" s="4"/>
      <c r="N240" s="4"/>
      <c r="O240" s="4"/>
      <c r="P240" s="4"/>
      <c r="Q240" s="4"/>
      <c r="R240" s="4"/>
      <c r="S240" s="4"/>
      <c r="T240" s="4"/>
      <c r="U240" s="4"/>
      <c r="V240" s="4"/>
      <c r="W240" s="4"/>
      <c r="X240" s="4"/>
      <c r="Y240" s="4"/>
      <c r="Z240" s="4"/>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5"/>
      <c r="BA240" s="15"/>
      <c r="BB240" s="15"/>
      <c r="BC240" s="15"/>
      <c r="BD240" s="15"/>
      <c r="BE240" s="15"/>
      <c r="BF240" s="15"/>
      <c r="BG240" s="15"/>
      <c r="BH240" s="15"/>
    </row>
    <row r="241" spans="2:60" ht="17.25">
      <c r="B241" s="1"/>
      <c r="C241" s="1"/>
      <c r="D241" s="1"/>
      <c r="E241" s="1"/>
      <c r="F241" s="1"/>
      <c r="G241" s="4"/>
      <c r="H241" s="4"/>
      <c r="I241" s="4"/>
      <c r="J241" s="4"/>
      <c r="K241" s="4"/>
      <c r="L241" s="4"/>
      <c r="M241" s="4"/>
      <c r="N241" s="4"/>
      <c r="O241" s="4"/>
      <c r="P241" s="4"/>
      <c r="Q241" s="4"/>
      <c r="R241" s="4"/>
      <c r="S241" s="4"/>
      <c r="T241" s="4"/>
      <c r="U241" s="4"/>
      <c r="V241" s="4"/>
      <c r="W241" s="4"/>
      <c r="X241" s="4"/>
      <c r="Y241" s="4"/>
      <c r="Z241" s="4"/>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5"/>
      <c r="BA241" s="15"/>
      <c r="BB241" s="15"/>
      <c r="BC241" s="15"/>
      <c r="BD241" s="15"/>
      <c r="BE241" s="15"/>
      <c r="BF241" s="15"/>
      <c r="BG241" s="15"/>
      <c r="BH241" s="15"/>
    </row>
    <row r="242" spans="2:60" ht="17.25">
      <c r="B242" s="1"/>
      <c r="C242" s="1"/>
      <c r="D242" s="1"/>
      <c r="E242" s="1"/>
      <c r="F242" s="1"/>
      <c r="G242" s="4"/>
      <c r="H242" s="4"/>
      <c r="I242" s="4"/>
      <c r="J242" s="4"/>
      <c r="K242" s="4"/>
      <c r="L242" s="4"/>
      <c r="M242" s="4"/>
      <c r="N242" s="4"/>
      <c r="O242" s="4"/>
      <c r="P242" s="4"/>
      <c r="Q242" s="4"/>
      <c r="R242" s="4"/>
      <c r="S242" s="4"/>
      <c r="T242" s="4"/>
      <c r="U242" s="4"/>
      <c r="V242" s="4"/>
      <c r="W242" s="4"/>
      <c r="X242" s="4"/>
      <c r="Y242" s="4"/>
      <c r="Z242" s="4"/>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5"/>
      <c r="BA242" s="15"/>
      <c r="BB242" s="15"/>
      <c r="BC242" s="15"/>
      <c r="BD242" s="15"/>
      <c r="BE242" s="15"/>
      <c r="BF242" s="15"/>
      <c r="BG242" s="15"/>
      <c r="BH242" s="15"/>
    </row>
    <row r="243" spans="2:60" ht="17.25">
      <c r="B243" s="1"/>
      <c r="C243" s="1"/>
      <c r="D243" s="1"/>
      <c r="E243" s="1"/>
      <c r="F243" s="1"/>
      <c r="G243" s="4"/>
      <c r="H243" s="4"/>
      <c r="I243" s="4"/>
      <c r="J243" s="4"/>
      <c r="K243" s="4"/>
      <c r="L243" s="4"/>
      <c r="M243" s="4"/>
      <c r="N243" s="4"/>
      <c r="O243" s="4"/>
      <c r="P243" s="4"/>
      <c r="Q243" s="4"/>
      <c r="R243" s="4"/>
      <c r="S243" s="4"/>
      <c r="T243" s="4"/>
      <c r="U243" s="4"/>
      <c r="V243" s="4"/>
      <c r="W243" s="4"/>
      <c r="X243" s="4"/>
      <c r="Y243" s="4"/>
      <c r="Z243" s="4"/>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5"/>
      <c r="BA243" s="15"/>
      <c r="BB243" s="15"/>
      <c r="BC243" s="15"/>
      <c r="BD243" s="15"/>
      <c r="BE243" s="15"/>
      <c r="BF243" s="15"/>
      <c r="BG243" s="15"/>
      <c r="BH243" s="15"/>
    </row>
    <row r="244" spans="2:60" ht="17.25">
      <c r="B244" s="1"/>
      <c r="C244" s="1"/>
      <c r="D244" s="1"/>
      <c r="E244" s="1"/>
      <c r="F244" s="1"/>
      <c r="G244" s="4"/>
      <c r="H244" s="4"/>
      <c r="I244" s="4"/>
      <c r="J244" s="4"/>
      <c r="K244" s="4"/>
      <c r="L244" s="4"/>
      <c r="M244" s="4"/>
      <c r="N244" s="4"/>
      <c r="O244" s="4"/>
      <c r="P244" s="4"/>
      <c r="Q244" s="4"/>
      <c r="R244" s="4"/>
      <c r="S244" s="4"/>
      <c r="T244" s="4"/>
      <c r="U244" s="4"/>
      <c r="V244" s="4"/>
      <c r="W244" s="4"/>
      <c r="X244" s="4"/>
      <c r="Y244" s="4"/>
      <c r="Z244" s="4"/>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5"/>
      <c r="BA244" s="15"/>
      <c r="BB244" s="15"/>
      <c r="BC244" s="15"/>
      <c r="BD244" s="15"/>
      <c r="BE244" s="15"/>
      <c r="BF244" s="15"/>
      <c r="BG244" s="15"/>
      <c r="BH244" s="15"/>
    </row>
    <row r="245" spans="2:60" ht="17.25">
      <c r="B245" s="1"/>
      <c r="C245" s="1"/>
      <c r="D245" s="1"/>
      <c r="E245" s="1"/>
      <c r="F245" s="1"/>
      <c r="G245" s="4"/>
      <c r="H245" s="4"/>
      <c r="I245" s="4"/>
      <c r="J245" s="4"/>
      <c r="K245" s="4"/>
      <c r="L245" s="4"/>
      <c r="M245" s="4"/>
      <c r="N245" s="4"/>
      <c r="O245" s="4"/>
      <c r="P245" s="4"/>
      <c r="Q245" s="4"/>
      <c r="R245" s="4"/>
      <c r="S245" s="4"/>
      <c r="T245" s="4"/>
      <c r="U245" s="4"/>
      <c r="V245" s="4"/>
      <c r="W245" s="4"/>
      <c r="X245" s="4"/>
      <c r="Y245" s="4"/>
      <c r="Z245" s="4"/>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5"/>
      <c r="BA245" s="15"/>
      <c r="BB245" s="15"/>
      <c r="BC245" s="15"/>
      <c r="BD245" s="15"/>
      <c r="BE245" s="15"/>
      <c r="BF245" s="15"/>
      <c r="BG245" s="15"/>
      <c r="BH245" s="15"/>
    </row>
    <row r="246" spans="2:60" ht="17.25">
      <c r="B246" s="1"/>
      <c r="C246" s="1"/>
      <c r="D246" s="1"/>
      <c r="E246" s="1"/>
      <c r="F246" s="1"/>
      <c r="G246" s="4"/>
      <c r="H246" s="4"/>
      <c r="I246" s="4"/>
      <c r="J246" s="4"/>
      <c r="K246" s="4"/>
      <c r="L246" s="4"/>
      <c r="M246" s="4"/>
      <c r="N246" s="4"/>
      <c r="O246" s="4"/>
      <c r="P246" s="4"/>
      <c r="Q246" s="4"/>
      <c r="R246" s="4"/>
      <c r="S246" s="4"/>
      <c r="T246" s="4"/>
      <c r="U246" s="4"/>
      <c r="V246" s="4"/>
      <c r="W246" s="4"/>
      <c r="X246" s="4"/>
      <c r="Y246" s="4"/>
      <c r="Z246" s="4"/>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5"/>
      <c r="BA246" s="15"/>
      <c r="BB246" s="15"/>
      <c r="BC246" s="15"/>
      <c r="BD246" s="15"/>
      <c r="BE246" s="15"/>
      <c r="BF246" s="15"/>
      <c r="BG246" s="15"/>
      <c r="BH246" s="15"/>
    </row>
    <row r="247" spans="2:60" ht="17.25">
      <c r="B247" s="1"/>
      <c r="C247" s="1"/>
      <c r="D247" s="1"/>
      <c r="E247" s="1"/>
      <c r="F247" s="1"/>
      <c r="G247" s="4"/>
      <c r="H247" s="4"/>
      <c r="I247" s="4"/>
      <c r="J247" s="4"/>
      <c r="K247" s="4"/>
      <c r="L247" s="4"/>
      <c r="M247" s="4"/>
      <c r="N247" s="4"/>
      <c r="O247" s="4"/>
      <c r="P247" s="4"/>
      <c r="Q247" s="4"/>
      <c r="R247" s="4"/>
      <c r="S247" s="4"/>
      <c r="T247" s="4"/>
      <c r="U247" s="4"/>
      <c r="V247" s="4"/>
      <c r="W247" s="4"/>
      <c r="X247" s="4"/>
      <c r="Y247" s="4"/>
      <c r="Z247" s="4"/>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5"/>
      <c r="BA247" s="15"/>
      <c r="BB247" s="15"/>
      <c r="BC247" s="15"/>
      <c r="BD247" s="15"/>
      <c r="BE247" s="15"/>
      <c r="BF247" s="15"/>
      <c r="BG247" s="15"/>
      <c r="BH247" s="15"/>
    </row>
    <row r="248" spans="2:60" ht="17.25">
      <c r="B248" s="1"/>
      <c r="C248" s="1"/>
      <c r="D248" s="1"/>
      <c r="E248" s="1"/>
      <c r="F248" s="1"/>
      <c r="G248" s="4"/>
      <c r="H248" s="4"/>
      <c r="I248" s="4"/>
      <c r="J248" s="4"/>
      <c r="K248" s="4"/>
      <c r="L248" s="4"/>
      <c r="M248" s="4"/>
      <c r="N248" s="4"/>
      <c r="O248" s="4"/>
      <c r="P248" s="4"/>
      <c r="Q248" s="4"/>
      <c r="R248" s="4"/>
      <c r="S248" s="4"/>
      <c r="T248" s="4"/>
      <c r="U248" s="4"/>
      <c r="V248" s="4"/>
      <c r="W248" s="4"/>
      <c r="X248" s="4"/>
      <c r="Y248" s="4"/>
      <c r="Z248" s="4"/>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5"/>
      <c r="BA248" s="15"/>
      <c r="BB248" s="15"/>
      <c r="BC248" s="15"/>
      <c r="BD248" s="15"/>
      <c r="BE248" s="15"/>
      <c r="BF248" s="15"/>
      <c r="BG248" s="15"/>
      <c r="BH248" s="15"/>
    </row>
    <row r="249" spans="2:60" ht="17.25">
      <c r="B249" s="1"/>
      <c r="C249" s="1"/>
      <c r="D249" s="1"/>
      <c r="E249" s="1"/>
      <c r="F249" s="1"/>
      <c r="G249" s="4"/>
      <c r="H249" s="4"/>
      <c r="I249" s="4"/>
      <c r="J249" s="4"/>
      <c r="K249" s="4"/>
      <c r="L249" s="4"/>
      <c r="M249" s="4"/>
      <c r="N249" s="4"/>
      <c r="O249" s="4"/>
      <c r="P249" s="4"/>
      <c r="Q249" s="4"/>
      <c r="R249" s="4"/>
      <c r="S249" s="4"/>
      <c r="T249" s="4"/>
      <c r="U249" s="4"/>
      <c r="V249" s="4"/>
      <c r="W249" s="4"/>
      <c r="X249" s="4"/>
      <c r="Y249" s="4"/>
      <c r="Z249" s="4"/>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5"/>
      <c r="BA249" s="15"/>
      <c r="BB249" s="15"/>
      <c r="BC249" s="15"/>
      <c r="BD249" s="15"/>
      <c r="BE249" s="15"/>
      <c r="BF249" s="15"/>
      <c r="BG249" s="15"/>
      <c r="BH249" s="15"/>
    </row>
    <row r="250" spans="2:60" ht="17.25">
      <c r="B250" s="1"/>
      <c r="C250" s="1"/>
      <c r="D250" s="1"/>
      <c r="E250" s="1"/>
      <c r="F250" s="1"/>
      <c r="G250" s="4"/>
      <c r="H250" s="4"/>
      <c r="I250" s="4"/>
      <c r="J250" s="4"/>
      <c r="K250" s="4"/>
      <c r="L250" s="4"/>
      <c r="M250" s="4"/>
      <c r="N250" s="4"/>
      <c r="O250" s="4"/>
      <c r="P250" s="4"/>
      <c r="Q250" s="4"/>
      <c r="R250" s="4"/>
      <c r="S250" s="4"/>
      <c r="T250" s="4"/>
      <c r="U250" s="4"/>
      <c r="V250" s="4"/>
      <c r="W250" s="4"/>
      <c r="X250" s="4"/>
      <c r="Y250" s="4"/>
      <c r="Z250" s="4"/>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5"/>
      <c r="BA250" s="15"/>
      <c r="BB250" s="15"/>
      <c r="BC250" s="15"/>
      <c r="BD250" s="15"/>
      <c r="BE250" s="15"/>
      <c r="BF250" s="15"/>
      <c r="BG250" s="15"/>
      <c r="BH250" s="15"/>
    </row>
    <row r="251" spans="2:60" ht="17.25">
      <c r="B251" s="1"/>
      <c r="C251" s="1"/>
      <c r="D251" s="1"/>
      <c r="E251" s="1"/>
      <c r="F251" s="1"/>
      <c r="G251" s="4"/>
      <c r="H251" s="4"/>
      <c r="I251" s="4"/>
      <c r="J251" s="4"/>
      <c r="K251" s="4"/>
      <c r="L251" s="4"/>
      <c r="M251" s="4"/>
      <c r="N251" s="4"/>
      <c r="O251" s="4"/>
      <c r="P251" s="4"/>
      <c r="Q251" s="4"/>
      <c r="R251" s="4"/>
      <c r="S251" s="4"/>
      <c r="T251" s="4"/>
      <c r="U251" s="4"/>
      <c r="V251" s="4"/>
      <c r="W251" s="4"/>
      <c r="X251" s="4"/>
      <c r="Y251" s="4"/>
      <c r="Z251" s="4"/>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5"/>
      <c r="BA251" s="15"/>
      <c r="BB251" s="15"/>
      <c r="BC251" s="15"/>
      <c r="BD251" s="15"/>
      <c r="BE251" s="15"/>
      <c r="BF251" s="15"/>
      <c r="BG251" s="15"/>
      <c r="BH251" s="15"/>
    </row>
    <row r="252" spans="2:60" ht="17.25">
      <c r="B252" s="1"/>
      <c r="C252" s="1"/>
      <c r="D252" s="1"/>
      <c r="E252" s="1"/>
      <c r="F252" s="1"/>
      <c r="G252" s="4"/>
      <c r="H252" s="4"/>
      <c r="I252" s="4"/>
      <c r="J252" s="4"/>
      <c r="K252" s="4"/>
      <c r="L252" s="4"/>
      <c r="M252" s="4"/>
      <c r="N252" s="4"/>
      <c r="O252" s="4"/>
      <c r="P252" s="4"/>
      <c r="Q252" s="4"/>
      <c r="R252" s="4"/>
      <c r="S252" s="4"/>
      <c r="T252" s="4"/>
      <c r="U252" s="4"/>
      <c r="V252" s="4"/>
      <c r="W252" s="4"/>
      <c r="X252" s="4"/>
      <c r="Y252" s="4"/>
      <c r="Z252" s="4"/>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5"/>
      <c r="BA252" s="15"/>
      <c r="BB252" s="15"/>
      <c r="BC252" s="15"/>
      <c r="BD252" s="15"/>
      <c r="BE252" s="15"/>
      <c r="BF252" s="15"/>
      <c r="BG252" s="15"/>
      <c r="BH252" s="15"/>
    </row>
    <row r="253" spans="2:60" ht="17.25">
      <c r="B253" s="1"/>
      <c r="C253" s="1"/>
      <c r="D253" s="1"/>
      <c r="E253" s="1"/>
      <c r="F253" s="1"/>
      <c r="G253" s="4"/>
      <c r="H253" s="4"/>
      <c r="I253" s="4"/>
      <c r="J253" s="4"/>
      <c r="K253" s="4"/>
      <c r="L253" s="4"/>
      <c r="M253" s="4"/>
      <c r="N253" s="4"/>
      <c r="O253" s="4"/>
      <c r="P253" s="4"/>
      <c r="Q253" s="4"/>
      <c r="R253" s="4"/>
      <c r="S253" s="4"/>
      <c r="T253" s="4"/>
      <c r="U253" s="4"/>
      <c r="V253" s="4"/>
      <c r="W253" s="4"/>
      <c r="X253" s="4"/>
      <c r="Y253" s="4"/>
      <c r="Z253" s="4"/>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5"/>
      <c r="BA253" s="15"/>
      <c r="BB253" s="15"/>
      <c r="BC253" s="15"/>
      <c r="BD253" s="15"/>
      <c r="BE253" s="15"/>
      <c r="BF253" s="15"/>
      <c r="BG253" s="15"/>
      <c r="BH253" s="15"/>
    </row>
    <row r="254" spans="2:60" ht="17.25">
      <c r="B254" s="1"/>
      <c r="C254" s="1"/>
      <c r="D254" s="1"/>
      <c r="E254" s="1"/>
      <c r="F254" s="1"/>
      <c r="G254" s="4"/>
      <c r="H254" s="4"/>
      <c r="I254" s="4"/>
      <c r="J254" s="4"/>
      <c r="K254" s="4"/>
      <c r="L254" s="4"/>
      <c r="M254" s="4"/>
      <c r="N254" s="4"/>
      <c r="O254" s="4"/>
      <c r="P254" s="4"/>
      <c r="Q254" s="4"/>
      <c r="R254" s="4"/>
      <c r="S254" s="4"/>
      <c r="T254" s="4"/>
      <c r="U254" s="4"/>
      <c r="V254" s="4"/>
      <c r="W254" s="4"/>
      <c r="X254" s="4"/>
      <c r="Y254" s="4"/>
      <c r="Z254" s="4"/>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5"/>
      <c r="BA254" s="15"/>
      <c r="BB254" s="15"/>
      <c r="BC254" s="15"/>
      <c r="BD254" s="15"/>
      <c r="BE254" s="15"/>
      <c r="BF254" s="15"/>
      <c r="BG254" s="15"/>
      <c r="BH254" s="15"/>
    </row>
    <row r="255" spans="2:60" ht="17.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5"/>
      <c r="BA255" s="15"/>
      <c r="BB255" s="15"/>
      <c r="BC255" s="15"/>
      <c r="BD255" s="15"/>
      <c r="BE255" s="15"/>
      <c r="BF255" s="15"/>
      <c r="BG255" s="15"/>
      <c r="BH255" s="15"/>
    </row>
    <row r="256" spans="2:60" ht="17.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5"/>
      <c r="BA256" s="15"/>
      <c r="BB256" s="15"/>
      <c r="BC256" s="15"/>
      <c r="BD256" s="15"/>
      <c r="BE256" s="15"/>
      <c r="BF256" s="15"/>
      <c r="BG256" s="15"/>
      <c r="BH256" s="15"/>
    </row>
    <row r="257" spans="2:60" ht="17.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5"/>
      <c r="BA257" s="15"/>
      <c r="BB257" s="15"/>
      <c r="BC257" s="15"/>
      <c r="BD257" s="15"/>
      <c r="BE257" s="15"/>
      <c r="BF257" s="15"/>
      <c r="BG257" s="15"/>
      <c r="BH257" s="15"/>
    </row>
    <row r="258" spans="2:60" ht="17.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5"/>
      <c r="BA258" s="15"/>
      <c r="BB258" s="15"/>
      <c r="BC258" s="15"/>
      <c r="BD258" s="15"/>
      <c r="BE258" s="15"/>
      <c r="BF258" s="15"/>
      <c r="BG258" s="15"/>
      <c r="BH258" s="15"/>
    </row>
    <row r="259" spans="2:60" ht="17.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5"/>
      <c r="BA259" s="15"/>
      <c r="BB259" s="15"/>
      <c r="BC259" s="15"/>
      <c r="BD259" s="15"/>
      <c r="BE259" s="15"/>
      <c r="BF259" s="15"/>
      <c r="BG259" s="15"/>
      <c r="BH259" s="15"/>
    </row>
    <row r="260" spans="2:60" ht="17.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5"/>
      <c r="BA260" s="15"/>
      <c r="BB260" s="15"/>
      <c r="BC260" s="15"/>
      <c r="BD260" s="15"/>
      <c r="BE260" s="15"/>
      <c r="BF260" s="15"/>
      <c r="BG260" s="15"/>
      <c r="BH260" s="15"/>
    </row>
    <row r="261" spans="2:60" ht="17.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5"/>
      <c r="BA261" s="15"/>
      <c r="BB261" s="15"/>
      <c r="BC261" s="15"/>
      <c r="BD261" s="15"/>
      <c r="BE261" s="15"/>
      <c r="BF261" s="15"/>
      <c r="BG261" s="15"/>
      <c r="BH261" s="15"/>
    </row>
    <row r="262" spans="2:60" ht="17.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5"/>
      <c r="BA262" s="15"/>
      <c r="BB262" s="15"/>
      <c r="BC262" s="15"/>
      <c r="BD262" s="15"/>
      <c r="BE262" s="15"/>
      <c r="BF262" s="15"/>
      <c r="BG262" s="15"/>
      <c r="BH262" s="15"/>
    </row>
    <row r="263" spans="2:60" ht="17.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5"/>
      <c r="BA263" s="15"/>
      <c r="BB263" s="15"/>
      <c r="BC263" s="15"/>
      <c r="BD263" s="15"/>
      <c r="BE263" s="15"/>
      <c r="BF263" s="15"/>
      <c r="BG263" s="15"/>
      <c r="BH263" s="15"/>
    </row>
    <row r="264" spans="2:60" ht="17.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5"/>
      <c r="BA264" s="15"/>
      <c r="BB264" s="15"/>
      <c r="BC264" s="15"/>
      <c r="BD264" s="15"/>
      <c r="BE264" s="15"/>
      <c r="BF264" s="15"/>
      <c r="BG264" s="15"/>
      <c r="BH264" s="15"/>
    </row>
    <row r="265" spans="2:60" ht="17.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5"/>
      <c r="BA265" s="15"/>
      <c r="BB265" s="15"/>
      <c r="BC265" s="15"/>
      <c r="BD265" s="15"/>
      <c r="BE265" s="15"/>
      <c r="BF265" s="15"/>
      <c r="BG265" s="15"/>
      <c r="BH265" s="15"/>
    </row>
    <row r="266" spans="2:60" ht="17.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5"/>
      <c r="BA266" s="15"/>
      <c r="BB266" s="15"/>
      <c r="BC266" s="15"/>
      <c r="BD266" s="15"/>
      <c r="BE266" s="15"/>
      <c r="BF266" s="15"/>
      <c r="BG266" s="15"/>
      <c r="BH266" s="15"/>
    </row>
    <row r="267" spans="2:60" ht="17.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5"/>
      <c r="BA267" s="15"/>
      <c r="BB267" s="15"/>
      <c r="BC267" s="15"/>
      <c r="BD267" s="15"/>
      <c r="BE267" s="15"/>
      <c r="BF267" s="15"/>
      <c r="BG267" s="15"/>
      <c r="BH267" s="15"/>
    </row>
    <row r="268" spans="2:60" ht="17.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5"/>
      <c r="BA268" s="15"/>
      <c r="BB268" s="15"/>
      <c r="BC268" s="15"/>
      <c r="BD268" s="15"/>
      <c r="BE268" s="15"/>
      <c r="BF268" s="15"/>
      <c r="BG268" s="15"/>
      <c r="BH268" s="15"/>
    </row>
    <row r="269" spans="2:60" ht="17.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5"/>
      <c r="BA269" s="15"/>
      <c r="BB269" s="15"/>
      <c r="BC269" s="15"/>
      <c r="BD269" s="15"/>
      <c r="BE269" s="15"/>
      <c r="BF269" s="15"/>
      <c r="BG269" s="15"/>
      <c r="BH269" s="15"/>
    </row>
    <row r="270" spans="2:60" ht="17.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5"/>
      <c r="BA270" s="15"/>
      <c r="BB270" s="15"/>
      <c r="BC270" s="15"/>
      <c r="BD270" s="15"/>
      <c r="BE270" s="15"/>
      <c r="BF270" s="15"/>
      <c r="BG270" s="15"/>
      <c r="BH270" s="15"/>
    </row>
    <row r="271" spans="2:60" ht="17.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5"/>
      <c r="BA271" s="15"/>
      <c r="BB271" s="15"/>
      <c r="BC271" s="15"/>
      <c r="BD271" s="15"/>
      <c r="BE271" s="15"/>
      <c r="BF271" s="15"/>
      <c r="BG271" s="15"/>
      <c r="BH271" s="15"/>
    </row>
    <row r="272" spans="2:60" ht="17.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5"/>
      <c r="BA272" s="15"/>
      <c r="BB272" s="15"/>
      <c r="BC272" s="15"/>
      <c r="BD272" s="15"/>
      <c r="BE272" s="15"/>
      <c r="BF272" s="15"/>
      <c r="BG272" s="15"/>
      <c r="BH272" s="15"/>
    </row>
    <row r="273" spans="2:60" ht="17.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5"/>
      <c r="BA273" s="15"/>
      <c r="BB273" s="15"/>
      <c r="BC273" s="15"/>
      <c r="BD273" s="15"/>
      <c r="BE273" s="15"/>
      <c r="BF273" s="15"/>
      <c r="BG273" s="15"/>
      <c r="BH273" s="15"/>
    </row>
    <row r="274" spans="2:60" ht="17.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5"/>
      <c r="BA274" s="15"/>
      <c r="BB274" s="15"/>
      <c r="BC274" s="15"/>
      <c r="BD274" s="15"/>
      <c r="BE274" s="15"/>
      <c r="BF274" s="15"/>
      <c r="BG274" s="15"/>
      <c r="BH274" s="15"/>
    </row>
    <row r="275" spans="2:60" ht="17.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5"/>
      <c r="BA275" s="15"/>
      <c r="BB275" s="15"/>
      <c r="BC275" s="15"/>
      <c r="BD275" s="15"/>
      <c r="BE275" s="15"/>
      <c r="BF275" s="15"/>
      <c r="BG275" s="15"/>
      <c r="BH275" s="15"/>
    </row>
    <row r="276" spans="2:60" ht="17.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5"/>
      <c r="BA276" s="15"/>
      <c r="BB276" s="15"/>
      <c r="BC276" s="15"/>
      <c r="BD276" s="15"/>
      <c r="BE276" s="15"/>
      <c r="BF276" s="15"/>
      <c r="BG276" s="15"/>
      <c r="BH276" s="15"/>
    </row>
    <row r="277" spans="2:60" ht="17.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5"/>
      <c r="BA277" s="15"/>
      <c r="BB277" s="15"/>
      <c r="BC277" s="15"/>
      <c r="BD277" s="15"/>
      <c r="BE277" s="15"/>
      <c r="BF277" s="15"/>
      <c r="BG277" s="15"/>
      <c r="BH277" s="15"/>
    </row>
    <row r="278" spans="2:60" ht="17.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5"/>
      <c r="BA278" s="15"/>
      <c r="BB278" s="15"/>
      <c r="BC278" s="15"/>
      <c r="BD278" s="15"/>
      <c r="BE278" s="15"/>
      <c r="BF278" s="15"/>
      <c r="BG278" s="15"/>
      <c r="BH278" s="15"/>
    </row>
    <row r="279" spans="2:60" ht="17.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5"/>
      <c r="BA279" s="15"/>
      <c r="BB279" s="15"/>
      <c r="BC279" s="15"/>
      <c r="BD279" s="15"/>
      <c r="BE279" s="15"/>
      <c r="BF279" s="15"/>
      <c r="BG279" s="15"/>
      <c r="BH279" s="15"/>
    </row>
    <row r="280" spans="2:60" ht="17.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5"/>
      <c r="BA280" s="15"/>
      <c r="BB280" s="15"/>
      <c r="BC280" s="15"/>
      <c r="BD280" s="15"/>
      <c r="BE280" s="15"/>
      <c r="BF280" s="15"/>
      <c r="BG280" s="15"/>
      <c r="BH280" s="15"/>
    </row>
    <row r="281" spans="2:60" ht="17.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5"/>
      <c r="BA281" s="15"/>
      <c r="BB281" s="15"/>
      <c r="BC281" s="15"/>
      <c r="BD281" s="15"/>
      <c r="BE281" s="15"/>
      <c r="BF281" s="15"/>
      <c r="BG281" s="15"/>
      <c r="BH281" s="15"/>
    </row>
    <row r="282" spans="2:60" ht="17.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5"/>
      <c r="BA282" s="15"/>
      <c r="BB282" s="15"/>
      <c r="BC282" s="15"/>
      <c r="BD282" s="15"/>
      <c r="BE282" s="15"/>
      <c r="BF282" s="15"/>
      <c r="BG282" s="15"/>
      <c r="BH282" s="15"/>
    </row>
    <row r="283" spans="2:60" ht="17.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5"/>
      <c r="BA283" s="15"/>
      <c r="BB283" s="15"/>
      <c r="BC283" s="15"/>
      <c r="BD283" s="15"/>
      <c r="BE283" s="15"/>
      <c r="BF283" s="15"/>
      <c r="BG283" s="15"/>
      <c r="BH283" s="15"/>
    </row>
    <row r="284" spans="2:60" ht="17.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5"/>
      <c r="BA284" s="15"/>
      <c r="BB284" s="15"/>
      <c r="BC284" s="15"/>
      <c r="BD284" s="15"/>
      <c r="BE284" s="15"/>
      <c r="BF284" s="15"/>
      <c r="BG284" s="15"/>
      <c r="BH284" s="15"/>
    </row>
    <row r="285" spans="2:60" ht="17.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5"/>
      <c r="BA285" s="15"/>
      <c r="BB285" s="15"/>
      <c r="BC285" s="15"/>
      <c r="BD285" s="15"/>
      <c r="BE285" s="15"/>
      <c r="BF285" s="15"/>
      <c r="BG285" s="15"/>
      <c r="BH285" s="15"/>
    </row>
    <row r="286" spans="2:60" ht="17.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5"/>
      <c r="BA286" s="15"/>
      <c r="BB286" s="15"/>
      <c r="BC286" s="15"/>
      <c r="BD286" s="15"/>
      <c r="BE286" s="15"/>
      <c r="BF286" s="15"/>
      <c r="BG286" s="15"/>
      <c r="BH286" s="15"/>
    </row>
    <row r="287" spans="2:60" ht="17.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5"/>
      <c r="BA287" s="15"/>
      <c r="BB287" s="15"/>
      <c r="BC287" s="15"/>
      <c r="BD287" s="15"/>
      <c r="BE287" s="15"/>
      <c r="BF287" s="15"/>
      <c r="BG287" s="15"/>
      <c r="BH287" s="15"/>
    </row>
    <row r="288" spans="2:60" ht="17.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5"/>
      <c r="BA288" s="15"/>
      <c r="BB288" s="15"/>
      <c r="BC288" s="15"/>
      <c r="BD288" s="15"/>
      <c r="BE288" s="15"/>
      <c r="BF288" s="15"/>
      <c r="BG288" s="15"/>
      <c r="BH288" s="15"/>
    </row>
    <row r="289" spans="2:60" ht="17.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5"/>
      <c r="BA289" s="15"/>
      <c r="BB289" s="15"/>
      <c r="BC289" s="15"/>
      <c r="BD289" s="15"/>
      <c r="BE289" s="15"/>
      <c r="BF289" s="15"/>
      <c r="BG289" s="15"/>
      <c r="BH289" s="15"/>
    </row>
    <row r="290" spans="2:60" ht="17.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5"/>
      <c r="BA290" s="15"/>
      <c r="BB290" s="15"/>
      <c r="BC290" s="15"/>
      <c r="BD290" s="15"/>
      <c r="BE290" s="15"/>
      <c r="BF290" s="15"/>
      <c r="BG290" s="15"/>
      <c r="BH290" s="15"/>
    </row>
    <row r="291" spans="2:60" ht="17.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5"/>
      <c r="BA291" s="15"/>
      <c r="BB291" s="15"/>
      <c r="BC291" s="15"/>
      <c r="BD291" s="15"/>
      <c r="BE291" s="15"/>
      <c r="BF291" s="15"/>
      <c r="BG291" s="15"/>
      <c r="BH291" s="15"/>
    </row>
    <row r="292" spans="2:60" ht="17.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5"/>
      <c r="BA292" s="15"/>
      <c r="BB292" s="15"/>
      <c r="BC292" s="15"/>
      <c r="BD292" s="15"/>
      <c r="BE292" s="15"/>
      <c r="BF292" s="15"/>
      <c r="BG292" s="15"/>
      <c r="BH292" s="15"/>
    </row>
    <row r="293" spans="2:60" ht="17.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5"/>
      <c r="BA293" s="15"/>
      <c r="BB293" s="15"/>
      <c r="BC293" s="15"/>
      <c r="BD293" s="15"/>
      <c r="BE293" s="15"/>
      <c r="BF293" s="15"/>
      <c r="BG293" s="15"/>
      <c r="BH293" s="15"/>
    </row>
    <row r="294" spans="2:60" ht="17.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5"/>
      <c r="BA294" s="15"/>
      <c r="BB294" s="15"/>
      <c r="BC294" s="15"/>
      <c r="BD294" s="15"/>
      <c r="BE294" s="15"/>
      <c r="BF294" s="15"/>
      <c r="BG294" s="15"/>
      <c r="BH294" s="15"/>
    </row>
    <row r="295" spans="2:60" ht="17.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5"/>
      <c r="BA295" s="15"/>
      <c r="BB295" s="15"/>
      <c r="BC295" s="15"/>
      <c r="BD295" s="15"/>
      <c r="BE295" s="15"/>
      <c r="BF295" s="15"/>
      <c r="BG295" s="15"/>
      <c r="BH295" s="15"/>
    </row>
    <row r="296" spans="2:60" ht="17.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5"/>
      <c r="BA296" s="15"/>
      <c r="BB296" s="15"/>
      <c r="BC296" s="15"/>
      <c r="BD296" s="15"/>
      <c r="BE296" s="15"/>
      <c r="BF296" s="15"/>
      <c r="BG296" s="15"/>
      <c r="BH296" s="15"/>
    </row>
    <row r="297" spans="2:60" ht="17.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5"/>
      <c r="BA297" s="15"/>
      <c r="BB297" s="15"/>
      <c r="BC297" s="15"/>
      <c r="BD297" s="15"/>
      <c r="BE297" s="15"/>
      <c r="BF297" s="15"/>
      <c r="BG297" s="15"/>
      <c r="BH297" s="15"/>
    </row>
    <row r="298" spans="2:60" ht="17.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5"/>
      <c r="BA298" s="15"/>
      <c r="BB298" s="15"/>
      <c r="BC298" s="15"/>
      <c r="BD298" s="15"/>
      <c r="BE298" s="15"/>
      <c r="BF298" s="15"/>
      <c r="BG298" s="15"/>
      <c r="BH298" s="15"/>
    </row>
    <row r="299" spans="2:60" ht="17.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5"/>
      <c r="BA299" s="15"/>
      <c r="BB299" s="15"/>
      <c r="BC299" s="15"/>
      <c r="BD299" s="15"/>
      <c r="BE299" s="15"/>
      <c r="BF299" s="15"/>
      <c r="BG299" s="15"/>
      <c r="BH299" s="15"/>
    </row>
    <row r="300" spans="2:60" ht="17.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5"/>
      <c r="BA300" s="15"/>
      <c r="BB300" s="15"/>
      <c r="BC300" s="15"/>
      <c r="BD300" s="15"/>
      <c r="BE300" s="15"/>
      <c r="BF300" s="15"/>
      <c r="BG300" s="15"/>
      <c r="BH300" s="15"/>
    </row>
    <row r="301" spans="2:60" ht="17.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5"/>
      <c r="BA301" s="15"/>
      <c r="BB301" s="15"/>
      <c r="BC301" s="15"/>
      <c r="BD301" s="15"/>
      <c r="BE301" s="15"/>
      <c r="BF301" s="15"/>
      <c r="BG301" s="15"/>
      <c r="BH301" s="15"/>
    </row>
    <row r="302" spans="2:60" ht="17.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5"/>
      <c r="BA302" s="15"/>
      <c r="BB302" s="15"/>
      <c r="BC302" s="15"/>
      <c r="BD302" s="15"/>
      <c r="BE302" s="15"/>
      <c r="BF302" s="15"/>
      <c r="BG302" s="15"/>
      <c r="BH302" s="15"/>
    </row>
    <row r="303" spans="2:60" ht="17.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5"/>
      <c r="BA303" s="15"/>
      <c r="BB303" s="15"/>
      <c r="BC303" s="15"/>
      <c r="BD303" s="15"/>
      <c r="BE303" s="15"/>
      <c r="BF303" s="15"/>
      <c r="BG303" s="15"/>
      <c r="BH303" s="15"/>
    </row>
    <row r="304" spans="2:60" ht="17.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5"/>
      <c r="BA304" s="15"/>
      <c r="BB304" s="15"/>
      <c r="BC304" s="15"/>
      <c r="BD304" s="15"/>
      <c r="BE304" s="15"/>
      <c r="BF304" s="15"/>
      <c r="BG304" s="15"/>
      <c r="BH304" s="15"/>
    </row>
    <row r="305" spans="2:60" ht="17.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5"/>
      <c r="BA305" s="15"/>
      <c r="BB305" s="15"/>
      <c r="BC305" s="15"/>
      <c r="BD305" s="15"/>
      <c r="BE305" s="15"/>
      <c r="BF305" s="15"/>
      <c r="BG305" s="15"/>
      <c r="BH305" s="15"/>
    </row>
    <row r="306" spans="2:60" ht="17.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5"/>
      <c r="BA306" s="15"/>
      <c r="BB306" s="15"/>
      <c r="BC306" s="15"/>
      <c r="BD306" s="15"/>
      <c r="BE306" s="15"/>
      <c r="BF306" s="15"/>
      <c r="BG306" s="15"/>
      <c r="BH306" s="15"/>
    </row>
    <row r="307" spans="2:60" ht="17.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5"/>
      <c r="BA307" s="15"/>
      <c r="BB307" s="15"/>
      <c r="BC307" s="15"/>
      <c r="BD307" s="15"/>
      <c r="BE307" s="15"/>
      <c r="BF307" s="15"/>
      <c r="BG307" s="15"/>
      <c r="BH307" s="15"/>
    </row>
    <row r="308" spans="2:60" ht="17.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5"/>
      <c r="BA308" s="15"/>
      <c r="BB308" s="15"/>
      <c r="BC308" s="15"/>
      <c r="BD308" s="15"/>
      <c r="BE308" s="15"/>
      <c r="BF308" s="15"/>
      <c r="BG308" s="15"/>
      <c r="BH308" s="15"/>
    </row>
    <row r="309" spans="2:60" ht="17.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5"/>
      <c r="BA309" s="15"/>
      <c r="BB309" s="15"/>
      <c r="BC309" s="15"/>
      <c r="BD309" s="15"/>
      <c r="BE309" s="15"/>
      <c r="BF309" s="15"/>
      <c r="BG309" s="15"/>
      <c r="BH309" s="15"/>
    </row>
    <row r="310" spans="2:60" ht="17.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5"/>
      <c r="BA310" s="15"/>
      <c r="BB310" s="15"/>
      <c r="BC310" s="15"/>
      <c r="BD310" s="15"/>
      <c r="BE310" s="15"/>
      <c r="BF310" s="15"/>
      <c r="BG310" s="15"/>
      <c r="BH310" s="15"/>
    </row>
    <row r="311" spans="2:60" ht="17.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5"/>
      <c r="BA311" s="15"/>
      <c r="BB311" s="15"/>
      <c r="BC311" s="15"/>
      <c r="BD311" s="15"/>
      <c r="BE311" s="15"/>
      <c r="BF311" s="15"/>
      <c r="BG311" s="15"/>
      <c r="BH311" s="15"/>
    </row>
    <row r="312" spans="2:60" ht="17.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5"/>
      <c r="BA312" s="15"/>
      <c r="BB312" s="15"/>
      <c r="BC312" s="15"/>
      <c r="BD312" s="15"/>
      <c r="BE312" s="15"/>
      <c r="BF312" s="15"/>
      <c r="BG312" s="15"/>
      <c r="BH312" s="15"/>
    </row>
    <row r="313" spans="2:60" ht="17.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5"/>
      <c r="BA313" s="15"/>
      <c r="BB313" s="15"/>
      <c r="BC313" s="15"/>
      <c r="BD313" s="15"/>
      <c r="BE313" s="15"/>
      <c r="BF313" s="15"/>
      <c r="BG313" s="15"/>
      <c r="BH313" s="15"/>
    </row>
    <row r="314" spans="2:60" ht="17.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5"/>
      <c r="BA314" s="15"/>
      <c r="BB314" s="15"/>
      <c r="BC314" s="15"/>
      <c r="BD314" s="15"/>
      <c r="BE314" s="15"/>
      <c r="BF314" s="15"/>
      <c r="BG314" s="15"/>
      <c r="BH314" s="15"/>
    </row>
    <row r="315" spans="2:60" ht="17.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5"/>
      <c r="BA315" s="15"/>
      <c r="BB315" s="15"/>
      <c r="BC315" s="15"/>
      <c r="BD315" s="15"/>
      <c r="BE315" s="15"/>
      <c r="BF315" s="15"/>
      <c r="BG315" s="15"/>
      <c r="BH315" s="15"/>
    </row>
    <row r="316" spans="2:60" ht="17.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5"/>
      <c r="BA316" s="15"/>
      <c r="BB316" s="15"/>
      <c r="BC316" s="15"/>
      <c r="BD316" s="15"/>
      <c r="BE316" s="15"/>
      <c r="BF316" s="15"/>
      <c r="BG316" s="15"/>
      <c r="BH316" s="15"/>
    </row>
    <row r="317" spans="2:60" ht="17.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5"/>
      <c r="BA317" s="15"/>
      <c r="BB317" s="15"/>
      <c r="BC317" s="15"/>
      <c r="BD317" s="15"/>
      <c r="BE317" s="15"/>
      <c r="BF317" s="15"/>
      <c r="BG317" s="15"/>
      <c r="BH317" s="15"/>
    </row>
    <row r="318" spans="2:60" ht="17.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5"/>
      <c r="BA318" s="15"/>
      <c r="BB318" s="15"/>
      <c r="BC318" s="15"/>
      <c r="BD318" s="15"/>
      <c r="BE318" s="15"/>
      <c r="BF318" s="15"/>
      <c r="BG318" s="15"/>
      <c r="BH318" s="15"/>
    </row>
    <row r="319" spans="2:60" ht="17.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5"/>
      <c r="BA319" s="15"/>
      <c r="BB319" s="15"/>
      <c r="BC319" s="15"/>
      <c r="BD319" s="15"/>
      <c r="BE319" s="15"/>
      <c r="BF319" s="15"/>
      <c r="BG319" s="15"/>
      <c r="BH319" s="15"/>
    </row>
    <row r="320" spans="2:60" ht="17.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5"/>
      <c r="BA320" s="15"/>
      <c r="BB320" s="15"/>
      <c r="BC320" s="15"/>
      <c r="BD320" s="15"/>
      <c r="BE320" s="15"/>
      <c r="BF320" s="15"/>
      <c r="BG320" s="15"/>
      <c r="BH320" s="15"/>
    </row>
    <row r="321" spans="2:60" ht="17.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5"/>
      <c r="BA321" s="15"/>
      <c r="BB321" s="15"/>
      <c r="BC321" s="15"/>
      <c r="BD321" s="15"/>
      <c r="BE321" s="15"/>
      <c r="BF321" s="15"/>
      <c r="BG321" s="15"/>
      <c r="BH321" s="15"/>
    </row>
    <row r="322" spans="2:60" ht="17.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5"/>
      <c r="BA322" s="15"/>
      <c r="BB322" s="15"/>
      <c r="BC322" s="15"/>
      <c r="BD322" s="15"/>
      <c r="BE322" s="15"/>
      <c r="BF322" s="15"/>
      <c r="BG322" s="15"/>
      <c r="BH322" s="15"/>
    </row>
    <row r="323" spans="2:60" ht="17.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5"/>
      <c r="BA323" s="15"/>
      <c r="BB323" s="15"/>
      <c r="BC323" s="15"/>
      <c r="BD323" s="15"/>
      <c r="BE323" s="15"/>
      <c r="BF323" s="15"/>
      <c r="BG323" s="15"/>
      <c r="BH323" s="15"/>
    </row>
    <row r="324" spans="2:60" ht="17.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5"/>
      <c r="BA324" s="15"/>
      <c r="BB324" s="15"/>
      <c r="BC324" s="15"/>
      <c r="BD324" s="15"/>
      <c r="BE324" s="15"/>
      <c r="BF324" s="15"/>
      <c r="BG324" s="15"/>
      <c r="BH324" s="15"/>
    </row>
    <row r="325" spans="2:60" ht="17.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5"/>
      <c r="BA325" s="15"/>
      <c r="BB325" s="15"/>
      <c r="BC325" s="15"/>
      <c r="BD325" s="15"/>
      <c r="BE325" s="15"/>
      <c r="BF325" s="15"/>
      <c r="BG325" s="15"/>
      <c r="BH325" s="15"/>
    </row>
    <row r="326" spans="2:60" ht="17.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5"/>
      <c r="BA326" s="15"/>
      <c r="BB326" s="15"/>
      <c r="BC326" s="15"/>
      <c r="BD326" s="15"/>
      <c r="BE326" s="15"/>
      <c r="BF326" s="15"/>
      <c r="BG326" s="15"/>
      <c r="BH326" s="15"/>
    </row>
    <row r="327" spans="2:60" ht="17.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5"/>
      <c r="BA327" s="15"/>
      <c r="BB327" s="15"/>
      <c r="BC327" s="15"/>
      <c r="BD327" s="15"/>
      <c r="BE327" s="15"/>
      <c r="BF327" s="15"/>
      <c r="BG327" s="15"/>
      <c r="BH327" s="15"/>
    </row>
    <row r="328" spans="2:60" ht="17.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5"/>
      <c r="BA328" s="15"/>
      <c r="BB328" s="15"/>
      <c r="BC328" s="15"/>
      <c r="BD328" s="15"/>
      <c r="BE328" s="15"/>
      <c r="BF328" s="15"/>
      <c r="BG328" s="15"/>
      <c r="BH328" s="15"/>
    </row>
    <row r="329" spans="2:60" ht="17.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5"/>
      <c r="BA329" s="15"/>
      <c r="BB329" s="15"/>
      <c r="BC329" s="15"/>
      <c r="BD329" s="15"/>
      <c r="BE329" s="15"/>
      <c r="BF329" s="15"/>
      <c r="BG329" s="15"/>
      <c r="BH329" s="15"/>
    </row>
    <row r="330" spans="2:60" ht="17.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5"/>
      <c r="BA330" s="15"/>
      <c r="BB330" s="15"/>
      <c r="BC330" s="15"/>
      <c r="BD330" s="15"/>
      <c r="BE330" s="15"/>
      <c r="BF330" s="15"/>
      <c r="BG330" s="15"/>
      <c r="BH330" s="15"/>
    </row>
    <row r="331" spans="2:60" ht="17.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5"/>
      <c r="BA331" s="15"/>
      <c r="BB331" s="15"/>
      <c r="BC331" s="15"/>
      <c r="BD331" s="15"/>
      <c r="BE331" s="15"/>
      <c r="BF331" s="15"/>
      <c r="BG331" s="15"/>
      <c r="BH331" s="15"/>
    </row>
    <row r="332" spans="2:60" ht="17.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5"/>
      <c r="BA332" s="15"/>
      <c r="BB332" s="15"/>
      <c r="BC332" s="15"/>
      <c r="BD332" s="15"/>
      <c r="BE332" s="15"/>
      <c r="BF332" s="15"/>
      <c r="BG332" s="15"/>
      <c r="BH332" s="15"/>
    </row>
    <row r="333" spans="2:60" ht="17.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5"/>
      <c r="BA333" s="15"/>
      <c r="BB333" s="15"/>
      <c r="BC333" s="15"/>
      <c r="BD333" s="15"/>
      <c r="BE333" s="15"/>
      <c r="BF333" s="15"/>
      <c r="BG333" s="15"/>
      <c r="BH333" s="15"/>
    </row>
    <row r="334" spans="2:60" ht="17.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5"/>
      <c r="BA334" s="15"/>
      <c r="BB334" s="15"/>
      <c r="BC334" s="15"/>
      <c r="BD334" s="15"/>
      <c r="BE334" s="15"/>
      <c r="BF334" s="15"/>
      <c r="BG334" s="15"/>
      <c r="BH334" s="15"/>
    </row>
    <row r="335" spans="2:60" ht="17.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5"/>
      <c r="BA335" s="15"/>
      <c r="BB335" s="15"/>
      <c r="BC335" s="15"/>
      <c r="BD335" s="15"/>
      <c r="BE335" s="15"/>
      <c r="BF335" s="15"/>
      <c r="BG335" s="15"/>
      <c r="BH335" s="15"/>
    </row>
    <row r="336" spans="2:60" ht="17.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5"/>
      <c r="BA336" s="15"/>
      <c r="BB336" s="15"/>
      <c r="BC336" s="15"/>
      <c r="BD336" s="15"/>
      <c r="BE336" s="15"/>
      <c r="BF336" s="15"/>
      <c r="BG336" s="15"/>
      <c r="BH336" s="15"/>
    </row>
    <row r="337" spans="2:60" ht="17.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5"/>
      <c r="BA337" s="15"/>
      <c r="BB337" s="15"/>
      <c r="BC337" s="15"/>
      <c r="BD337" s="15"/>
      <c r="BE337" s="15"/>
      <c r="BF337" s="15"/>
      <c r="BG337" s="15"/>
      <c r="BH337" s="15"/>
    </row>
    <row r="338" spans="2:60" ht="17.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5"/>
      <c r="BA338" s="15"/>
      <c r="BB338" s="15"/>
      <c r="BC338" s="15"/>
      <c r="BD338" s="15"/>
      <c r="BE338" s="15"/>
      <c r="BF338" s="15"/>
      <c r="BG338" s="15"/>
      <c r="BH338" s="15"/>
    </row>
    <row r="339" spans="2:60" ht="17.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5"/>
      <c r="BA339" s="15"/>
      <c r="BB339" s="15"/>
      <c r="BC339" s="15"/>
      <c r="BD339" s="15"/>
      <c r="BE339" s="15"/>
      <c r="BF339" s="15"/>
      <c r="BG339" s="15"/>
      <c r="BH339" s="15"/>
    </row>
    <row r="340" spans="2:60" ht="17.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5"/>
      <c r="BA340" s="15"/>
      <c r="BB340" s="15"/>
      <c r="BC340" s="15"/>
      <c r="BD340" s="15"/>
      <c r="BE340" s="15"/>
      <c r="BF340" s="15"/>
      <c r="BG340" s="15"/>
      <c r="BH340" s="15"/>
    </row>
    <row r="341" spans="2:60" ht="17.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5"/>
      <c r="BA341" s="15"/>
      <c r="BB341" s="15"/>
      <c r="BC341" s="15"/>
      <c r="BD341" s="15"/>
      <c r="BE341" s="15"/>
      <c r="BF341" s="15"/>
      <c r="BG341" s="15"/>
      <c r="BH341" s="15"/>
    </row>
    <row r="342" spans="2:60" ht="17.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5"/>
      <c r="BA342" s="15"/>
      <c r="BB342" s="15"/>
      <c r="BC342" s="15"/>
      <c r="BD342" s="15"/>
      <c r="BE342" s="15"/>
      <c r="BF342" s="15"/>
      <c r="BG342" s="15"/>
      <c r="BH342" s="15"/>
    </row>
    <row r="343" spans="2:60" ht="17.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5"/>
      <c r="BA343" s="15"/>
      <c r="BB343" s="15"/>
      <c r="BC343" s="15"/>
      <c r="BD343" s="15"/>
      <c r="BE343" s="15"/>
      <c r="BF343" s="15"/>
      <c r="BG343" s="15"/>
      <c r="BH343" s="15"/>
    </row>
    <row r="344" spans="2:60" ht="17.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5"/>
      <c r="BA344" s="15"/>
      <c r="BB344" s="15"/>
      <c r="BC344" s="15"/>
      <c r="BD344" s="15"/>
      <c r="BE344" s="15"/>
      <c r="BF344" s="15"/>
      <c r="BG344" s="15"/>
      <c r="BH344" s="15"/>
    </row>
    <row r="345" spans="2:60" ht="17.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5"/>
      <c r="BA345" s="15"/>
      <c r="BB345" s="15"/>
      <c r="BC345" s="15"/>
      <c r="BD345" s="15"/>
      <c r="BE345" s="15"/>
      <c r="BF345" s="15"/>
      <c r="BG345" s="15"/>
      <c r="BH345" s="15"/>
    </row>
    <row r="346" spans="2:60" ht="17.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5"/>
      <c r="BA346" s="15"/>
      <c r="BB346" s="15"/>
      <c r="BC346" s="15"/>
      <c r="BD346" s="15"/>
      <c r="BE346" s="15"/>
      <c r="BF346" s="15"/>
      <c r="BG346" s="15"/>
      <c r="BH346" s="15"/>
    </row>
    <row r="347" spans="2:60" ht="17.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5"/>
      <c r="BA347" s="15"/>
      <c r="BB347" s="15"/>
      <c r="BC347" s="15"/>
      <c r="BD347" s="15"/>
      <c r="BE347" s="15"/>
      <c r="BF347" s="15"/>
      <c r="BG347" s="15"/>
      <c r="BH347" s="15"/>
    </row>
    <row r="348" spans="2:60" ht="17.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5"/>
      <c r="BA348" s="15"/>
      <c r="BB348" s="15"/>
      <c r="BC348" s="15"/>
      <c r="BD348" s="15"/>
      <c r="BE348" s="15"/>
      <c r="BF348" s="15"/>
      <c r="BG348" s="15"/>
      <c r="BH348" s="15"/>
    </row>
    <row r="349" spans="2:60" ht="17.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5"/>
      <c r="BA349" s="15"/>
      <c r="BB349" s="15"/>
      <c r="BC349" s="15"/>
      <c r="BD349" s="15"/>
      <c r="BE349" s="15"/>
      <c r="BF349" s="15"/>
      <c r="BG349" s="15"/>
      <c r="BH349" s="15"/>
    </row>
    <row r="350" spans="2:60" ht="17.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5"/>
      <c r="BA350" s="15"/>
      <c r="BB350" s="15"/>
      <c r="BC350" s="15"/>
      <c r="BD350" s="15"/>
      <c r="BE350" s="15"/>
      <c r="BF350" s="15"/>
      <c r="BG350" s="15"/>
      <c r="BH350" s="15"/>
    </row>
    <row r="351" spans="2:60" ht="17.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5"/>
      <c r="BA351" s="15"/>
      <c r="BB351" s="15"/>
      <c r="BC351" s="15"/>
      <c r="BD351" s="15"/>
      <c r="BE351" s="15"/>
      <c r="BF351" s="15"/>
      <c r="BG351" s="15"/>
      <c r="BH351" s="15"/>
    </row>
    <row r="352" spans="2:60" ht="17.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5"/>
      <c r="BA352" s="15"/>
      <c r="BB352" s="15"/>
      <c r="BC352" s="15"/>
      <c r="BD352" s="15"/>
      <c r="BE352" s="15"/>
      <c r="BF352" s="15"/>
      <c r="BG352" s="15"/>
      <c r="BH352" s="15"/>
    </row>
    <row r="353" spans="2:60" ht="17.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5"/>
      <c r="BA353" s="15"/>
      <c r="BB353" s="15"/>
      <c r="BC353" s="15"/>
      <c r="BD353" s="15"/>
      <c r="BE353" s="15"/>
      <c r="BF353" s="15"/>
      <c r="BG353" s="15"/>
      <c r="BH353" s="15"/>
    </row>
    <row r="354" spans="2:60" ht="17.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5"/>
      <c r="BA354" s="15"/>
      <c r="BB354" s="15"/>
      <c r="BC354" s="15"/>
      <c r="BD354" s="15"/>
      <c r="BE354" s="15"/>
      <c r="BF354" s="15"/>
      <c r="BG354" s="15"/>
      <c r="BH354" s="15"/>
    </row>
    <row r="355" spans="2:60" ht="17.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5"/>
      <c r="BA355" s="15"/>
      <c r="BB355" s="15"/>
      <c r="BC355" s="15"/>
      <c r="BD355" s="15"/>
      <c r="BE355" s="15"/>
      <c r="BF355" s="15"/>
      <c r="BG355" s="15"/>
      <c r="BH355" s="15"/>
    </row>
    <row r="356" spans="2:60" ht="17.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5"/>
      <c r="BA356" s="15"/>
      <c r="BB356" s="15"/>
      <c r="BC356" s="15"/>
      <c r="BD356" s="15"/>
      <c r="BE356" s="15"/>
      <c r="BF356" s="15"/>
      <c r="BG356" s="15"/>
      <c r="BH356" s="15"/>
    </row>
    <row r="357" spans="2:60" ht="17.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5"/>
      <c r="BA357" s="15"/>
      <c r="BB357" s="15"/>
      <c r="BC357" s="15"/>
      <c r="BD357" s="15"/>
      <c r="BE357" s="15"/>
      <c r="BF357" s="15"/>
      <c r="BG357" s="15"/>
      <c r="BH357" s="15"/>
    </row>
    <row r="358" spans="2:60" ht="17.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5"/>
      <c r="BA358" s="15"/>
      <c r="BB358" s="15"/>
      <c r="BC358" s="15"/>
      <c r="BD358" s="15"/>
      <c r="BE358" s="15"/>
      <c r="BF358" s="15"/>
      <c r="BG358" s="15"/>
      <c r="BH358" s="15"/>
    </row>
    <row r="359" spans="2:60" ht="17.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5"/>
      <c r="BA359" s="15"/>
      <c r="BB359" s="15"/>
      <c r="BC359" s="15"/>
      <c r="BD359" s="15"/>
      <c r="BE359" s="15"/>
      <c r="BF359" s="15"/>
      <c r="BG359" s="15"/>
      <c r="BH359" s="15"/>
    </row>
    <row r="360" spans="2:60" ht="17.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5"/>
      <c r="BA360" s="15"/>
      <c r="BB360" s="15"/>
      <c r="BC360" s="15"/>
      <c r="BD360" s="15"/>
      <c r="BE360" s="15"/>
      <c r="BF360" s="15"/>
      <c r="BG360" s="15"/>
      <c r="BH360" s="15"/>
    </row>
    <row r="361" spans="2:60" ht="17.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5"/>
      <c r="BA361" s="15"/>
      <c r="BB361" s="15"/>
      <c r="BC361" s="15"/>
      <c r="BD361" s="15"/>
      <c r="BE361" s="15"/>
      <c r="BF361" s="15"/>
      <c r="BG361" s="15"/>
      <c r="BH361" s="15"/>
    </row>
    <row r="362" spans="2:60" ht="17.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5"/>
      <c r="BA362" s="15"/>
      <c r="BB362" s="15"/>
      <c r="BC362" s="15"/>
      <c r="BD362" s="15"/>
      <c r="BE362" s="15"/>
      <c r="BF362" s="15"/>
      <c r="BG362" s="15"/>
      <c r="BH362" s="15"/>
    </row>
    <row r="363" spans="2:60" ht="17.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5"/>
      <c r="BA363" s="15"/>
      <c r="BB363" s="15"/>
      <c r="BC363" s="15"/>
      <c r="BD363" s="15"/>
      <c r="BE363" s="15"/>
      <c r="BF363" s="15"/>
      <c r="BG363" s="15"/>
      <c r="BH363" s="15"/>
    </row>
    <row r="364" spans="2:60" ht="17.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5"/>
      <c r="BA364" s="15"/>
      <c r="BB364" s="15"/>
      <c r="BC364" s="15"/>
      <c r="BD364" s="15"/>
      <c r="BE364" s="15"/>
      <c r="BF364" s="15"/>
      <c r="BG364" s="15"/>
      <c r="BH364" s="15"/>
    </row>
    <row r="365" spans="2:60" ht="17.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5"/>
      <c r="BA365" s="15"/>
      <c r="BB365" s="15"/>
      <c r="BC365" s="15"/>
      <c r="BD365" s="15"/>
      <c r="BE365" s="15"/>
      <c r="BF365" s="15"/>
      <c r="BG365" s="15"/>
      <c r="BH365" s="15"/>
    </row>
    <row r="366" spans="2:60" ht="17.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5"/>
      <c r="BA366" s="15"/>
      <c r="BB366" s="15"/>
      <c r="BC366" s="15"/>
      <c r="BD366" s="15"/>
      <c r="BE366" s="15"/>
      <c r="BF366" s="15"/>
      <c r="BG366" s="15"/>
      <c r="BH366" s="15"/>
    </row>
    <row r="367" spans="2:60" ht="17.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5"/>
      <c r="BA367" s="15"/>
      <c r="BB367" s="15"/>
      <c r="BC367" s="15"/>
      <c r="BD367" s="15"/>
      <c r="BE367" s="15"/>
      <c r="BF367" s="15"/>
      <c r="BG367" s="15"/>
      <c r="BH367" s="15"/>
    </row>
    <row r="368" spans="2:60" ht="17.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5"/>
      <c r="BA368" s="15"/>
      <c r="BB368" s="15"/>
      <c r="BC368" s="15"/>
      <c r="BD368" s="15"/>
      <c r="BE368" s="15"/>
      <c r="BF368" s="15"/>
      <c r="BG368" s="15"/>
      <c r="BH368" s="15"/>
    </row>
    <row r="369" spans="2:60" ht="17.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5"/>
      <c r="BA369" s="15"/>
      <c r="BB369" s="15"/>
      <c r="BC369" s="15"/>
      <c r="BD369" s="15"/>
      <c r="BE369" s="15"/>
      <c r="BF369" s="15"/>
      <c r="BG369" s="15"/>
      <c r="BH369" s="15"/>
    </row>
    <row r="370" spans="2:60" ht="17.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5"/>
      <c r="BA370" s="15"/>
      <c r="BB370" s="15"/>
      <c r="BC370" s="15"/>
      <c r="BD370" s="15"/>
      <c r="BE370" s="15"/>
      <c r="BF370" s="15"/>
      <c r="BG370" s="15"/>
      <c r="BH370" s="15"/>
    </row>
    <row r="371" spans="2:60" ht="17.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5"/>
      <c r="BA371" s="15"/>
      <c r="BB371" s="15"/>
      <c r="BC371" s="15"/>
      <c r="BD371" s="15"/>
      <c r="BE371" s="15"/>
      <c r="BF371" s="15"/>
      <c r="BG371" s="15"/>
      <c r="BH371" s="15"/>
    </row>
    <row r="372" spans="2:60" ht="17.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5"/>
      <c r="BA372" s="15"/>
      <c r="BB372" s="15"/>
      <c r="BC372" s="15"/>
      <c r="BD372" s="15"/>
      <c r="BE372" s="15"/>
      <c r="BF372" s="15"/>
      <c r="BG372" s="15"/>
      <c r="BH372" s="15"/>
    </row>
    <row r="373" spans="2:60" ht="17.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5"/>
      <c r="BA373" s="15"/>
      <c r="BB373" s="15"/>
      <c r="BC373" s="15"/>
      <c r="BD373" s="15"/>
      <c r="BE373" s="15"/>
      <c r="BF373" s="15"/>
      <c r="BG373" s="15"/>
      <c r="BH373" s="15"/>
    </row>
    <row r="374" spans="2:60" ht="17.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5"/>
      <c r="BA374" s="15"/>
      <c r="BB374" s="15"/>
      <c r="BC374" s="15"/>
      <c r="BD374" s="15"/>
      <c r="BE374" s="15"/>
      <c r="BF374" s="15"/>
      <c r="BG374" s="15"/>
      <c r="BH374" s="15"/>
    </row>
    <row r="375" spans="2:60" ht="17.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5"/>
      <c r="BA375" s="15"/>
      <c r="BB375" s="15"/>
      <c r="BC375" s="15"/>
      <c r="BD375" s="15"/>
      <c r="BE375" s="15"/>
      <c r="BF375" s="15"/>
      <c r="BG375" s="15"/>
      <c r="BH375" s="15"/>
    </row>
    <row r="376" spans="2:60" ht="17.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5"/>
      <c r="BA376" s="15"/>
      <c r="BB376" s="15"/>
      <c r="BC376" s="15"/>
      <c r="BD376" s="15"/>
      <c r="BE376" s="15"/>
      <c r="BF376" s="15"/>
      <c r="BG376" s="15"/>
      <c r="BH376" s="15"/>
    </row>
    <row r="377" spans="2:60" ht="17.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5"/>
      <c r="BA377" s="15"/>
      <c r="BB377" s="15"/>
      <c r="BC377" s="15"/>
      <c r="BD377" s="15"/>
      <c r="BE377" s="15"/>
      <c r="BF377" s="15"/>
      <c r="BG377" s="15"/>
      <c r="BH377" s="15"/>
    </row>
    <row r="378" spans="2:60" ht="17.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5"/>
      <c r="BA378" s="15"/>
      <c r="BB378" s="15"/>
      <c r="BC378" s="15"/>
      <c r="BD378" s="15"/>
      <c r="BE378" s="15"/>
      <c r="BF378" s="15"/>
      <c r="BG378" s="15"/>
      <c r="BH378" s="15"/>
    </row>
    <row r="379" spans="2:60" ht="17.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5"/>
      <c r="BA379" s="15"/>
      <c r="BB379" s="15"/>
      <c r="BC379" s="15"/>
      <c r="BD379" s="15"/>
      <c r="BE379" s="15"/>
      <c r="BF379" s="15"/>
      <c r="BG379" s="15"/>
      <c r="BH379" s="15"/>
    </row>
    <row r="380" spans="2:60" ht="17.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5"/>
      <c r="BA380" s="15"/>
      <c r="BB380" s="15"/>
      <c r="BC380" s="15"/>
      <c r="BD380" s="15"/>
      <c r="BE380" s="15"/>
      <c r="BF380" s="15"/>
      <c r="BG380" s="15"/>
      <c r="BH380" s="15"/>
    </row>
    <row r="381" spans="2:60" ht="17.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5"/>
      <c r="BA381" s="15"/>
      <c r="BB381" s="15"/>
      <c r="BC381" s="15"/>
      <c r="BD381" s="15"/>
      <c r="BE381" s="15"/>
      <c r="BF381" s="15"/>
      <c r="BG381" s="15"/>
      <c r="BH381" s="15"/>
    </row>
    <row r="382" spans="2:60" ht="17.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5"/>
      <c r="BA382" s="15"/>
      <c r="BB382" s="15"/>
      <c r="BC382" s="15"/>
      <c r="BD382" s="15"/>
      <c r="BE382" s="15"/>
      <c r="BF382" s="15"/>
      <c r="BG382" s="15"/>
      <c r="BH382" s="15"/>
    </row>
    <row r="383" spans="2:60" ht="17.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5"/>
      <c r="BA383" s="15"/>
      <c r="BB383" s="15"/>
      <c r="BC383" s="15"/>
      <c r="BD383" s="15"/>
      <c r="BE383" s="15"/>
      <c r="BF383" s="15"/>
      <c r="BG383" s="15"/>
      <c r="BH383" s="15"/>
    </row>
    <row r="384" spans="2:60" ht="17.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5"/>
      <c r="BA384" s="15"/>
      <c r="BB384" s="15"/>
      <c r="BC384" s="15"/>
      <c r="BD384" s="15"/>
      <c r="BE384" s="15"/>
      <c r="BF384" s="15"/>
      <c r="BG384" s="15"/>
      <c r="BH384" s="15"/>
    </row>
    <row r="385" spans="2:60" ht="17.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5"/>
      <c r="BA385" s="15"/>
      <c r="BB385" s="15"/>
      <c r="BC385" s="15"/>
      <c r="BD385" s="15"/>
      <c r="BE385" s="15"/>
      <c r="BF385" s="15"/>
      <c r="BG385" s="15"/>
      <c r="BH385" s="15"/>
    </row>
    <row r="386" spans="2:60" ht="17.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5"/>
      <c r="BA386" s="15"/>
      <c r="BB386" s="15"/>
      <c r="BC386" s="15"/>
      <c r="BD386" s="15"/>
      <c r="BE386" s="15"/>
      <c r="BF386" s="15"/>
      <c r="BG386" s="15"/>
      <c r="BH386" s="15"/>
    </row>
    <row r="387" spans="2:60" ht="17.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5"/>
      <c r="BA387" s="15"/>
      <c r="BB387" s="15"/>
      <c r="BC387" s="15"/>
      <c r="BD387" s="15"/>
      <c r="BE387" s="15"/>
      <c r="BF387" s="15"/>
      <c r="BG387" s="15"/>
      <c r="BH387" s="15"/>
    </row>
    <row r="388" spans="2:60" ht="17.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5"/>
      <c r="BA388" s="15"/>
      <c r="BB388" s="15"/>
      <c r="BC388" s="15"/>
      <c r="BD388" s="15"/>
      <c r="BE388" s="15"/>
      <c r="BF388" s="15"/>
      <c r="BG388" s="15"/>
      <c r="BH388" s="15"/>
    </row>
    <row r="389" spans="2:60" ht="17.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5"/>
      <c r="BA389" s="15"/>
      <c r="BB389" s="15"/>
      <c r="BC389" s="15"/>
      <c r="BD389" s="15"/>
      <c r="BE389" s="15"/>
      <c r="BF389" s="15"/>
      <c r="BG389" s="15"/>
      <c r="BH389" s="15"/>
    </row>
    <row r="390" spans="2:60" ht="17.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5"/>
      <c r="BA390" s="15"/>
      <c r="BB390" s="15"/>
      <c r="BC390" s="15"/>
      <c r="BD390" s="15"/>
      <c r="BE390" s="15"/>
      <c r="BF390" s="15"/>
      <c r="BG390" s="15"/>
      <c r="BH390" s="15"/>
    </row>
    <row r="391" spans="2:60" ht="17.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5"/>
      <c r="BA391" s="15"/>
      <c r="BB391" s="15"/>
      <c r="BC391" s="15"/>
      <c r="BD391" s="15"/>
      <c r="BE391" s="15"/>
      <c r="BF391" s="15"/>
      <c r="BG391" s="15"/>
      <c r="BH391" s="15"/>
    </row>
    <row r="392" spans="2:60" ht="17.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5"/>
      <c r="BA392" s="15"/>
      <c r="BB392" s="15"/>
      <c r="BC392" s="15"/>
      <c r="BD392" s="15"/>
      <c r="BE392" s="15"/>
      <c r="BF392" s="15"/>
      <c r="BG392" s="15"/>
      <c r="BH392" s="15"/>
    </row>
    <row r="393" spans="2:60" ht="17.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5"/>
      <c r="BA393" s="15"/>
      <c r="BB393" s="15"/>
      <c r="BC393" s="15"/>
      <c r="BD393" s="15"/>
      <c r="BE393" s="15"/>
      <c r="BF393" s="15"/>
      <c r="BG393" s="15"/>
      <c r="BH393" s="15"/>
    </row>
    <row r="394" spans="2:60" ht="17.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5"/>
      <c r="BA394" s="15"/>
      <c r="BB394" s="15"/>
      <c r="BC394" s="15"/>
      <c r="BD394" s="15"/>
      <c r="BE394" s="15"/>
      <c r="BF394" s="15"/>
      <c r="BG394" s="15"/>
      <c r="BH394" s="15"/>
    </row>
    <row r="395" spans="2:60" ht="17.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5"/>
      <c r="BA395" s="15"/>
      <c r="BB395" s="15"/>
      <c r="BC395" s="15"/>
      <c r="BD395" s="15"/>
      <c r="BE395" s="15"/>
      <c r="BF395" s="15"/>
      <c r="BG395" s="15"/>
      <c r="BH395" s="15"/>
    </row>
    <row r="396" spans="2:60" ht="17.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5"/>
      <c r="BA396" s="15"/>
      <c r="BB396" s="15"/>
      <c r="BC396" s="15"/>
      <c r="BD396" s="15"/>
      <c r="BE396" s="15"/>
      <c r="BF396" s="15"/>
      <c r="BG396" s="15"/>
      <c r="BH396" s="15"/>
    </row>
    <row r="397" spans="2:60" ht="17.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5"/>
      <c r="BA397" s="15"/>
      <c r="BB397" s="15"/>
      <c r="BC397" s="15"/>
      <c r="BD397" s="15"/>
      <c r="BE397" s="15"/>
      <c r="BF397" s="15"/>
      <c r="BG397" s="15"/>
      <c r="BH397" s="15"/>
    </row>
    <row r="398" spans="2:60" ht="17.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5"/>
      <c r="BA398" s="15"/>
      <c r="BB398" s="15"/>
      <c r="BC398" s="15"/>
      <c r="BD398" s="15"/>
      <c r="BE398" s="15"/>
      <c r="BF398" s="15"/>
      <c r="BG398" s="15"/>
      <c r="BH398" s="15"/>
    </row>
    <row r="399" spans="2:60" ht="17.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5"/>
      <c r="BA399" s="15"/>
      <c r="BB399" s="15"/>
      <c r="BC399" s="15"/>
      <c r="BD399" s="15"/>
      <c r="BE399" s="15"/>
      <c r="BF399" s="15"/>
      <c r="BG399" s="15"/>
      <c r="BH399" s="15"/>
    </row>
    <row r="400" spans="2:60" ht="17.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5"/>
      <c r="BA400" s="15"/>
      <c r="BB400" s="15"/>
      <c r="BC400" s="15"/>
      <c r="BD400" s="15"/>
      <c r="BE400" s="15"/>
      <c r="BF400" s="15"/>
      <c r="BG400" s="15"/>
      <c r="BH400" s="15"/>
    </row>
    <row r="401" spans="2:60" ht="17.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5"/>
      <c r="BA401" s="15"/>
      <c r="BB401" s="15"/>
      <c r="BC401" s="15"/>
      <c r="BD401" s="15"/>
      <c r="BE401" s="15"/>
      <c r="BF401" s="15"/>
      <c r="BG401" s="15"/>
      <c r="BH401" s="15"/>
    </row>
    <row r="402" spans="2:60" ht="17.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5"/>
      <c r="BA402" s="15"/>
      <c r="BB402" s="15"/>
      <c r="BC402" s="15"/>
      <c r="BD402" s="15"/>
      <c r="BE402" s="15"/>
      <c r="BF402" s="15"/>
      <c r="BG402" s="15"/>
      <c r="BH402" s="15"/>
    </row>
    <row r="403" spans="2:60" ht="17.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5"/>
      <c r="BA403" s="15"/>
      <c r="BB403" s="15"/>
      <c r="BC403" s="15"/>
      <c r="BD403" s="15"/>
      <c r="BE403" s="15"/>
      <c r="BF403" s="15"/>
      <c r="BG403" s="15"/>
      <c r="BH403" s="15"/>
    </row>
    <row r="404" spans="2:60" ht="17.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5"/>
      <c r="BA404" s="15"/>
      <c r="BB404" s="15"/>
      <c r="BC404" s="15"/>
      <c r="BD404" s="15"/>
      <c r="BE404" s="15"/>
      <c r="BF404" s="15"/>
      <c r="BG404" s="15"/>
      <c r="BH404" s="15"/>
    </row>
    <row r="405" spans="2:60" ht="17.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5"/>
      <c r="BA405" s="15"/>
      <c r="BB405" s="15"/>
      <c r="BC405" s="15"/>
      <c r="BD405" s="15"/>
      <c r="BE405" s="15"/>
      <c r="BF405" s="15"/>
      <c r="BG405" s="15"/>
      <c r="BH405" s="15"/>
    </row>
    <row r="406" spans="2:60" ht="17.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5"/>
      <c r="BA406" s="15"/>
      <c r="BB406" s="15"/>
      <c r="BC406" s="15"/>
      <c r="BD406" s="15"/>
      <c r="BE406" s="15"/>
      <c r="BF406" s="15"/>
      <c r="BG406" s="15"/>
      <c r="BH406" s="15"/>
    </row>
    <row r="407" spans="2:60" ht="17.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5"/>
      <c r="BA407" s="15"/>
      <c r="BB407" s="15"/>
      <c r="BC407" s="15"/>
      <c r="BD407" s="15"/>
      <c r="BE407" s="15"/>
      <c r="BF407" s="15"/>
      <c r="BG407" s="15"/>
      <c r="BH407" s="15"/>
    </row>
    <row r="408" spans="2:60" ht="17.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5"/>
      <c r="BA408" s="15"/>
      <c r="BB408" s="15"/>
      <c r="BC408" s="15"/>
      <c r="BD408" s="15"/>
      <c r="BE408" s="15"/>
      <c r="BF408" s="15"/>
      <c r="BG408" s="15"/>
      <c r="BH408" s="15"/>
    </row>
    <row r="409" spans="2:60" ht="17.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5"/>
      <c r="BA409" s="15"/>
      <c r="BB409" s="15"/>
      <c r="BC409" s="15"/>
      <c r="BD409" s="15"/>
      <c r="BE409" s="15"/>
      <c r="BF409" s="15"/>
      <c r="BG409" s="15"/>
      <c r="BH409" s="15"/>
    </row>
    <row r="410" spans="2:60" ht="17.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5"/>
      <c r="BA410" s="15"/>
      <c r="BB410" s="15"/>
      <c r="BC410" s="15"/>
      <c r="BD410" s="15"/>
      <c r="BE410" s="15"/>
      <c r="BF410" s="15"/>
      <c r="BG410" s="15"/>
      <c r="BH410" s="15"/>
    </row>
    <row r="411" spans="2:60" ht="17.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5"/>
      <c r="BA411" s="15"/>
      <c r="BB411" s="15"/>
      <c r="BC411" s="15"/>
      <c r="BD411" s="15"/>
      <c r="BE411" s="15"/>
      <c r="BF411" s="15"/>
      <c r="BG411" s="15"/>
      <c r="BH411" s="15"/>
    </row>
    <row r="412" spans="2:60" ht="17.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5"/>
      <c r="BA412" s="15"/>
      <c r="BB412" s="15"/>
      <c r="BC412" s="15"/>
      <c r="BD412" s="15"/>
      <c r="BE412" s="15"/>
      <c r="BF412" s="15"/>
      <c r="BG412" s="15"/>
      <c r="BH412" s="15"/>
    </row>
    <row r="413" spans="2:60" ht="17.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5"/>
      <c r="BA413" s="15"/>
      <c r="BB413" s="15"/>
      <c r="BC413" s="15"/>
      <c r="BD413" s="15"/>
      <c r="BE413" s="15"/>
      <c r="BF413" s="15"/>
      <c r="BG413" s="15"/>
      <c r="BH413" s="15"/>
    </row>
    <row r="414" spans="2:60" ht="17.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5"/>
      <c r="BA414" s="15"/>
      <c r="BB414" s="15"/>
      <c r="BC414" s="15"/>
      <c r="BD414" s="15"/>
      <c r="BE414" s="15"/>
      <c r="BF414" s="15"/>
      <c r="BG414" s="15"/>
      <c r="BH414" s="15"/>
    </row>
    <row r="415" spans="2:60" ht="17.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5"/>
      <c r="BA415" s="15"/>
      <c r="BB415" s="15"/>
      <c r="BC415" s="15"/>
      <c r="BD415" s="15"/>
      <c r="BE415" s="15"/>
      <c r="BF415" s="15"/>
      <c r="BG415" s="15"/>
      <c r="BH415" s="15"/>
    </row>
    <row r="416" spans="2:60" ht="17.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5"/>
      <c r="BA416" s="15"/>
      <c r="BB416" s="15"/>
      <c r="BC416" s="15"/>
      <c r="BD416" s="15"/>
      <c r="BE416" s="15"/>
      <c r="BF416" s="15"/>
      <c r="BG416" s="15"/>
      <c r="BH416" s="15"/>
    </row>
    <row r="417" spans="2:60" ht="17.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5"/>
      <c r="BA417" s="15"/>
      <c r="BB417" s="15"/>
      <c r="BC417" s="15"/>
      <c r="BD417" s="15"/>
      <c r="BE417" s="15"/>
      <c r="BF417" s="15"/>
      <c r="BG417" s="15"/>
      <c r="BH417" s="15"/>
    </row>
    <row r="418" spans="2:60" ht="17.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5"/>
      <c r="BA418" s="15"/>
      <c r="BB418" s="15"/>
      <c r="BC418" s="15"/>
      <c r="BD418" s="15"/>
      <c r="BE418" s="15"/>
      <c r="BF418" s="15"/>
      <c r="BG418" s="15"/>
      <c r="BH418" s="15"/>
    </row>
    <row r="419" spans="2:60" ht="17.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5"/>
      <c r="BA419" s="15"/>
      <c r="BB419" s="15"/>
      <c r="BC419" s="15"/>
      <c r="BD419" s="15"/>
      <c r="BE419" s="15"/>
      <c r="BF419" s="15"/>
      <c r="BG419" s="15"/>
      <c r="BH419" s="15"/>
    </row>
    <row r="420" spans="2:60" ht="17.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5"/>
      <c r="BA420" s="15"/>
      <c r="BB420" s="15"/>
      <c r="BC420" s="15"/>
      <c r="BD420" s="15"/>
      <c r="BE420" s="15"/>
      <c r="BF420" s="15"/>
      <c r="BG420" s="15"/>
      <c r="BH420" s="15"/>
    </row>
    <row r="421" spans="2:60" ht="17.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5"/>
      <c r="BA421" s="15"/>
      <c r="BB421" s="15"/>
      <c r="BC421" s="15"/>
      <c r="BD421" s="15"/>
      <c r="BE421" s="15"/>
      <c r="BF421" s="15"/>
      <c r="BG421" s="15"/>
      <c r="BH421" s="15"/>
    </row>
    <row r="422" spans="2:60" ht="17.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5"/>
      <c r="BA422" s="15"/>
      <c r="BB422" s="15"/>
      <c r="BC422" s="15"/>
      <c r="BD422" s="15"/>
      <c r="BE422" s="15"/>
      <c r="BF422" s="15"/>
      <c r="BG422" s="15"/>
      <c r="BH422" s="15"/>
    </row>
    <row r="423" spans="2:60" ht="17.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5"/>
      <c r="BA423" s="15"/>
      <c r="BB423" s="15"/>
      <c r="BC423" s="15"/>
      <c r="BD423" s="15"/>
      <c r="BE423" s="15"/>
      <c r="BF423" s="15"/>
      <c r="BG423" s="15"/>
      <c r="BH423" s="15"/>
    </row>
    <row r="424" spans="2:60" ht="17.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5"/>
      <c r="BA424" s="15"/>
      <c r="BB424" s="15"/>
      <c r="BC424" s="15"/>
      <c r="BD424" s="15"/>
      <c r="BE424" s="15"/>
      <c r="BF424" s="15"/>
      <c r="BG424" s="15"/>
      <c r="BH424" s="15"/>
    </row>
    <row r="425" spans="2:60" ht="17.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5"/>
      <c r="BA425" s="15"/>
      <c r="BB425" s="15"/>
      <c r="BC425" s="15"/>
      <c r="BD425" s="15"/>
      <c r="BE425" s="15"/>
      <c r="BF425" s="15"/>
      <c r="BG425" s="15"/>
      <c r="BH425" s="15"/>
    </row>
    <row r="426" spans="2:60" ht="17.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5"/>
      <c r="BA426" s="15"/>
      <c r="BB426" s="15"/>
      <c r="BC426" s="15"/>
      <c r="BD426" s="15"/>
      <c r="BE426" s="15"/>
      <c r="BF426" s="15"/>
      <c r="BG426" s="15"/>
      <c r="BH426" s="15"/>
    </row>
    <row r="427" spans="2:60" ht="17.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5"/>
      <c r="BA427" s="15"/>
      <c r="BB427" s="15"/>
      <c r="BC427" s="15"/>
      <c r="BD427" s="15"/>
      <c r="BE427" s="15"/>
      <c r="BF427" s="15"/>
      <c r="BG427" s="15"/>
      <c r="BH427" s="15"/>
    </row>
    <row r="428" spans="2:60" ht="17.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5"/>
      <c r="BA428" s="15"/>
      <c r="BB428" s="15"/>
      <c r="BC428" s="15"/>
      <c r="BD428" s="15"/>
      <c r="BE428" s="15"/>
      <c r="BF428" s="15"/>
      <c r="BG428" s="15"/>
      <c r="BH428" s="15"/>
    </row>
    <row r="429" spans="2:60" ht="17.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5"/>
      <c r="BA429" s="15"/>
      <c r="BB429" s="15"/>
      <c r="BC429" s="15"/>
      <c r="BD429" s="15"/>
      <c r="BE429" s="15"/>
      <c r="BF429" s="15"/>
      <c r="BG429" s="15"/>
      <c r="BH429" s="15"/>
    </row>
    <row r="430" spans="2:60" ht="17.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5"/>
      <c r="BA430" s="15"/>
      <c r="BB430" s="15"/>
      <c r="BC430" s="15"/>
      <c r="BD430" s="15"/>
      <c r="BE430" s="15"/>
      <c r="BF430" s="15"/>
      <c r="BG430" s="15"/>
      <c r="BH430" s="15"/>
    </row>
    <row r="431" spans="2:60" ht="17.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5"/>
      <c r="BA431" s="15"/>
      <c r="BB431" s="15"/>
      <c r="BC431" s="15"/>
      <c r="BD431" s="15"/>
      <c r="BE431" s="15"/>
      <c r="BF431" s="15"/>
      <c r="BG431" s="15"/>
      <c r="BH431" s="15"/>
    </row>
    <row r="432" spans="2:60" ht="17.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5"/>
      <c r="BA432" s="15"/>
      <c r="BB432" s="15"/>
      <c r="BC432" s="15"/>
      <c r="BD432" s="15"/>
      <c r="BE432" s="15"/>
      <c r="BF432" s="15"/>
      <c r="BG432" s="15"/>
      <c r="BH432" s="15"/>
    </row>
    <row r="433" spans="2:60" ht="17.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5"/>
      <c r="BA433" s="15"/>
      <c r="BB433" s="15"/>
      <c r="BC433" s="15"/>
      <c r="BD433" s="15"/>
      <c r="BE433" s="15"/>
      <c r="BF433" s="15"/>
      <c r="BG433" s="15"/>
      <c r="BH433" s="15"/>
    </row>
    <row r="434" spans="2:60" ht="17.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5"/>
      <c r="BA434" s="15"/>
      <c r="BB434" s="15"/>
      <c r="BC434" s="15"/>
      <c r="BD434" s="15"/>
      <c r="BE434" s="15"/>
      <c r="BF434" s="15"/>
      <c r="BG434" s="15"/>
      <c r="BH434" s="15"/>
    </row>
    <row r="435" spans="2:60" ht="17.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5"/>
      <c r="BA435" s="15"/>
      <c r="BB435" s="15"/>
      <c r="BC435" s="15"/>
      <c r="BD435" s="15"/>
      <c r="BE435" s="15"/>
      <c r="BF435" s="15"/>
      <c r="BG435" s="15"/>
      <c r="BH435" s="15"/>
    </row>
    <row r="436" spans="2:60" ht="17.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5"/>
      <c r="BA436" s="15"/>
      <c r="BB436" s="15"/>
      <c r="BC436" s="15"/>
      <c r="BD436" s="15"/>
      <c r="BE436" s="15"/>
      <c r="BF436" s="15"/>
      <c r="BG436" s="15"/>
      <c r="BH436" s="15"/>
    </row>
    <row r="437" spans="2:60" ht="17.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5"/>
      <c r="BA437" s="15"/>
      <c r="BB437" s="15"/>
      <c r="BC437" s="15"/>
      <c r="BD437" s="15"/>
      <c r="BE437" s="15"/>
      <c r="BF437" s="15"/>
      <c r="BG437" s="15"/>
      <c r="BH437" s="15"/>
    </row>
    <row r="438" spans="2:60" ht="17.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5"/>
      <c r="BA438" s="15"/>
      <c r="BB438" s="15"/>
      <c r="BC438" s="15"/>
      <c r="BD438" s="15"/>
      <c r="BE438" s="15"/>
      <c r="BF438" s="15"/>
      <c r="BG438" s="15"/>
      <c r="BH438" s="15"/>
    </row>
    <row r="439" spans="2:60" ht="17.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5"/>
      <c r="BA439" s="15"/>
      <c r="BB439" s="15"/>
      <c r="BC439" s="15"/>
      <c r="BD439" s="15"/>
      <c r="BE439" s="15"/>
      <c r="BF439" s="15"/>
      <c r="BG439" s="15"/>
      <c r="BH439" s="15"/>
    </row>
    <row r="440" spans="2:60" ht="17.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5"/>
      <c r="BA440" s="15"/>
      <c r="BB440" s="15"/>
      <c r="BC440" s="15"/>
      <c r="BD440" s="15"/>
      <c r="BE440" s="15"/>
      <c r="BF440" s="15"/>
      <c r="BG440" s="15"/>
      <c r="BH440" s="15"/>
    </row>
    <row r="441" spans="2:60" ht="17.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5"/>
      <c r="BA441" s="15"/>
      <c r="BB441" s="15"/>
      <c r="BC441" s="15"/>
      <c r="BD441" s="15"/>
      <c r="BE441" s="15"/>
      <c r="BF441" s="15"/>
      <c r="BG441" s="15"/>
      <c r="BH441" s="15"/>
    </row>
    <row r="442" spans="2:60" ht="17.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5"/>
      <c r="BA442" s="15"/>
      <c r="BB442" s="15"/>
      <c r="BC442" s="15"/>
      <c r="BD442" s="15"/>
      <c r="BE442" s="15"/>
      <c r="BF442" s="15"/>
      <c r="BG442" s="15"/>
      <c r="BH442" s="15"/>
    </row>
    <row r="443" spans="2:60" ht="17.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5"/>
      <c r="BA443" s="15"/>
      <c r="BB443" s="15"/>
      <c r="BC443" s="15"/>
      <c r="BD443" s="15"/>
      <c r="BE443" s="15"/>
      <c r="BF443" s="15"/>
      <c r="BG443" s="15"/>
      <c r="BH443" s="15"/>
    </row>
    <row r="444" spans="2:60" ht="17.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5"/>
      <c r="BA444" s="15"/>
      <c r="BB444" s="15"/>
      <c r="BC444" s="15"/>
      <c r="BD444" s="15"/>
      <c r="BE444" s="15"/>
      <c r="BF444" s="15"/>
      <c r="BG444" s="15"/>
      <c r="BH444" s="15"/>
    </row>
    <row r="445" spans="2:60" ht="17.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5"/>
      <c r="BA445" s="15"/>
      <c r="BB445" s="15"/>
      <c r="BC445" s="15"/>
      <c r="BD445" s="15"/>
      <c r="BE445" s="15"/>
      <c r="BF445" s="15"/>
      <c r="BG445" s="15"/>
      <c r="BH445" s="15"/>
    </row>
    <row r="446" spans="2:60" ht="17.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5"/>
      <c r="BA446" s="15"/>
      <c r="BB446" s="15"/>
      <c r="BC446" s="15"/>
      <c r="BD446" s="15"/>
      <c r="BE446" s="15"/>
      <c r="BF446" s="15"/>
      <c r="BG446" s="15"/>
      <c r="BH446" s="15"/>
    </row>
    <row r="447" spans="2:60" ht="17.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5"/>
      <c r="BA447" s="15"/>
      <c r="BB447" s="15"/>
      <c r="BC447" s="15"/>
      <c r="BD447" s="15"/>
      <c r="BE447" s="15"/>
      <c r="BF447" s="15"/>
      <c r="BG447" s="15"/>
      <c r="BH447" s="15"/>
    </row>
    <row r="448" spans="2:60" ht="17.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5"/>
      <c r="BA448" s="15"/>
      <c r="BB448" s="15"/>
      <c r="BC448" s="15"/>
      <c r="BD448" s="15"/>
      <c r="BE448" s="15"/>
      <c r="BF448" s="15"/>
      <c r="BG448" s="15"/>
      <c r="BH448" s="15"/>
    </row>
    <row r="449" spans="2:60" ht="17.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5"/>
      <c r="BA449" s="15"/>
      <c r="BB449" s="15"/>
      <c r="BC449" s="15"/>
      <c r="BD449" s="15"/>
      <c r="BE449" s="15"/>
      <c r="BF449" s="15"/>
      <c r="BG449" s="15"/>
      <c r="BH449" s="15"/>
    </row>
    <row r="450" spans="2:60" ht="17.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5"/>
      <c r="BA450" s="15"/>
      <c r="BB450" s="15"/>
      <c r="BC450" s="15"/>
      <c r="BD450" s="15"/>
      <c r="BE450" s="15"/>
      <c r="BF450" s="15"/>
      <c r="BG450" s="15"/>
      <c r="BH450" s="15"/>
    </row>
    <row r="451" spans="2:60" ht="17.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5"/>
      <c r="BA451" s="15"/>
      <c r="BB451" s="15"/>
      <c r="BC451" s="15"/>
      <c r="BD451" s="15"/>
      <c r="BE451" s="15"/>
      <c r="BF451" s="15"/>
      <c r="BG451" s="15"/>
      <c r="BH451" s="15"/>
    </row>
    <row r="452" spans="2:60" ht="17.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5"/>
      <c r="BA452" s="15"/>
      <c r="BB452" s="15"/>
      <c r="BC452" s="15"/>
      <c r="BD452" s="15"/>
      <c r="BE452" s="15"/>
      <c r="BF452" s="15"/>
      <c r="BG452" s="15"/>
      <c r="BH452" s="15"/>
    </row>
    <row r="453" spans="2:60" ht="17.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5"/>
      <c r="BA453" s="15"/>
      <c r="BB453" s="15"/>
      <c r="BC453" s="15"/>
      <c r="BD453" s="15"/>
      <c r="BE453" s="15"/>
      <c r="BF453" s="15"/>
      <c r="BG453" s="15"/>
      <c r="BH453" s="15"/>
    </row>
    <row r="454" spans="2:60" ht="17.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5"/>
      <c r="BA454" s="15"/>
      <c r="BB454" s="15"/>
      <c r="BC454" s="15"/>
      <c r="BD454" s="15"/>
      <c r="BE454" s="15"/>
      <c r="BF454" s="15"/>
      <c r="BG454" s="15"/>
      <c r="BH454" s="15"/>
    </row>
    <row r="455" spans="2:60" ht="17.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5"/>
      <c r="BA455" s="15"/>
      <c r="BB455" s="15"/>
      <c r="BC455" s="15"/>
      <c r="BD455" s="15"/>
      <c r="BE455" s="15"/>
      <c r="BF455" s="15"/>
      <c r="BG455" s="15"/>
      <c r="BH455" s="15"/>
    </row>
    <row r="456" spans="2:60" ht="17.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5"/>
      <c r="BA456" s="15"/>
      <c r="BB456" s="15"/>
      <c r="BC456" s="15"/>
      <c r="BD456" s="15"/>
      <c r="BE456" s="15"/>
      <c r="BF456" s="15"/>
      <c r="BG456" s="15"/>
      <c r="BH456" s="15"/>
    </row>
    <row r="457" spans="2:60" ht="17.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5"/>
      <c r="BA457" s="15"/>
      <c r="BB457" s="15"/>
      <c r="BC457" s="15"/>
      <c r="BD457" s="15"/>
      <c r="BE457" s="15"/>
      <c r="BF457" s="15"/>
      <c r="BG457" s="15"/>
      <c r="BH457" s="15"/>
    </row>
    <row r="458" spans="2:60" ht="17.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5"/>
      <c r="BA458" s="15"/>
      <c r="BB458" s="15"/>
      <c r="BC458" s="15"/>
      <c r="BD458" s="15"/>
      <c r="BE458" s="15"/>
      <c r="BF458" s="15"/>
      <c r="BG458" s="15"/>
      <c r="BH458" s="15"/>
    </row>
    <row r="459" spans="2:60" ht="17.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5"/>
      <c r="BA459" s="15"/>
      <c r="BB459" s="15"/>
      <c r="BC459" s="15"/>
      <c r="BD459" s="15"/>
      <c r="BE459" s="15"/>
      <c r="BF459" s="15"/>
      <c r="BG459" s="15"/>
      <c r="BH459" s="15"/>
    </row>
    <row r="460" spans="2:60" ht="17.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5"/>
      <c r="BA460" s="15"/>
      <c r="BB460" s="15"/>
      <c r="BC460" s="15"/>
      <c r="BD460" s="15"/>
      <c r="BE460" s="15"/>
      <c r="BF460" s="15"/>
      <c r="BG460" s="15"/>
      <c r="BH460" s="15"/>
    </row>
    <row r="461" spans="2:60" ht="17.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5"/>
      <c r="BA461" s="15"/>
      <c r="BB461" s="15"/>
      <c r="BC461" s="15"/>
      <c r="BD461" s="15"/>
      <c r="BE461" s="15"/>
      <c r="BF461" s="15"/>
      <c r="BG461" s="15"/>
      <c r="BH461" s="15"/>
    </row>
    <row r="462" spans="2:60" ht="17.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5"/>
      <c r="BA462" s="15"/>
      <c r="BB462" s="15"/>
      <c r="BC462" s="15"/>
      <c r="BD462" s="15"/>
      <c r="BE462" s="15"/>
      <c r="BF462" s="15"/>
      <c r="BG462" s="15"/>
      <c r="BH462" s="15"/>
    </row>
    <row r="463" spans="2:60" ht="17.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5"/>
      <c r="BA463" s="15"/>
      <c r="BB463" s="15"/>
      <c r="BC463" s="15"/>
      <c r="BD463" s="15"/>
      <c r="BE463" s="15"/>
      <c r="BF463" s="15"/>
      <c r="BG463" s="15"/>
      <c r="BH463" s="15"/>
    </row>
    <row r="464" spans="2:60" ht="17.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5"/>
      <c r="BA464" s="15"/>
      <c r="BB464" s="15"/>
      <c r="BC464" s="15"/>
      <c r="BD464" s="15"/>
      <c r="BE464" s="15"/>
      <c r="BF464" s="15"/>
      <c r="BG464" s="15"/>
      <c r="BH464" s="15"/>
    </row>
    <row r="465" spans="2:60" ht="17.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5"/>
      <c r="BA465" s="15"/>
      <c r="BB465" s="15"/>
      <c r="BC465" s="15"/>
      <c r="BD465" s="15"/>
      <c r="BE465" s="15"/>
      <c r="BF465" s="15"/>
      <c r="BG465" s="15"/>
      <c r="BH465" s="15"/>
    </row>
    <row r="466" spans="2:60" ht="17.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5"/>
      <c r="BA466" s="15"/>
      <c r="BB466" s="15"/>
      <c r="BC466" s="15"/>
      <c r="BD466" s="15"/>
      <c r="BE466" s="15"/>
      <c r="BF466" s="15"/>
      <c r="BG466" s="15"/>
      <c r="BH466" s="15"/>
    </row>
    <row r="467" spans="2:60" ht="17.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5"/>
      <c r="BA467" s="15"/>
      <c r="BB467" s="15"/>
      <c r="BC467" s="15"/>
      <c r="BD467" s="15"/>
      <c r="BE467" s="15"/>
      <c r="BF467" s="15"/>
      <c r="BG467" s="15"/>
      <c r="BH467" s="15"/>
    </row>
    <row r="468" spans="2:60" ht="17.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5"/>
      <c r="BA468" s="15"/>
      <c r="BB468" s="15"/>
      <c r="BC468" s="15"/>
      <c r="BD468" s="15"/>
      <c r="BE468" s="15"/>
      <c r="BF468" s="15"/>
      <c r="BG468" s="15"/>
      <c r="BH468" s="15"/>
    </row>
    <row r="469" spans="2:60" ht="17.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5"/>
      <c r="BA469" s="15"/>
      <c r="BB469" s="15"/>
      <c r="BC469" s="15"/>
      <c r="BD469" s="15"/>
      <c r="BE469" s="15"/>
      <c r="BF469" s="15"/>
      <c r="BG469" s="15"/>
      <c r="BH469" s="15"/>
    </row>
    <row r="470" spans="2:60" ht="17.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5"/>
      <c r="BA470" s="15"/>
      <c r="BB470" s="15"/>
      <c r="BC470" s="15"/>
      <c r="BD470" s="15"/>
      <c r="BE470" s="15"/>
      <c r="BF470" s="15"/>
      <c r="BG470" s="15"/>
      <c r="BH470" s="15"/>
    </row>
    <row r="471" spans="2:60" ht="17.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5"/>
      <c r="BA471" s="15"/>
      <c r="BB471" s="15"/>
      <c r="BC471" s="15"/>
      <c r="BD471" s="15"/>
      <c r="BE471" s="15"/>
      <c r="BF471" s="15"/>
      <c r="BG471" s="15"/>
      <c r="BH471" s="15"/>
    </row>
    <row r="472" spans="2:60" ht="17.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5"/>
      <c r="BA472" s="15"/>
      <c r="BB472" s="15"/>
      <c r="BC472" s="15"/>
      <c r="BD472" s="15"/>
      <c r="BE472" s="15"/>
      <c r="BF472" s="15"/>
      <c r="BG472" s="15"/>
      <c r="BH472" s="15"/>
    </row>
    <row r="473" spans="2:60" ht="17.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5"/>
      <c r="BA473" s="15"/>
      <c r="BB473" s="15"/>
      <c r="BC473" s="15"/>
      <c r="BD473" s="15"/>
      <c r="BE473" s="15"/>
      <c r="BF473" s="15"/>
      <c r="BG473" s="15"/>
      <c r="BH473" s="15"/>
    </row>
    <row r="474" spans="2:60" ht="17.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5"/>
      <c r="BA474" s="15"/>
      <c r="BB474" s="15"/>
      <c r="BC474" s="15"/>
      <c r="BD474" s="15"/>
      <c r="BE474" s="15"/>
      <c r="BF474" s="15"/>
      <c r="BG474" s="15"/>
      <c r="BH474" s="15"/>
    </row>
    <row r="475" spans="2:60" ht="17.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5"/>
      <c r="BA475" s="15"/>
      <c r="BB475" s="15"/>
      <c r="BC475" s="15"/>
      <c r="BD475" s="15"/>
      <c r="BE475" s="15"/>
      <c r="BF475" s="15"/>
      <c r="BG475" s="15"/>
      <c r="BH475" s="15"/>
    </row>
    <row r="476" spans="2:60" ht="17.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5"/>
      <c r="BA476" s="15"/>
      <c r="BB476" s="15"/>
      <c r="BC476" s="15"/>
      <c r="BD476" s="15"/>
      <c r="BE476" s="15"/>
      <c r="BF476" s="15"/>
      <c r="BG476" s="15"/>
      <c r="BH476" s="15"/>
    </row>
    <row r="477" spans="2:60" ht="17.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5"/>
      <c r="BA477" s="15"/>
      <c r="BB477" s="15"/>
      <c r="BC477" s="15"/>
      <c r="BD477" s="15"/>
      <c r="BE477" s="15"/>
      <c r="BF477" s="15"/>
      <c r="BG477" s="15"/>
      <c r="BH477" s="15"/>
    </row>
    <row r="478" spans="2:60" ht="17.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5"/>
      <c r="BA478" s="15"/>
      <c r="BB478" s="15"/>
      <c r="BC478" s="15"/>
      <c r="BD478" s="15"/>
      <c r="BE478" s="15"/>
      <c r="BF478" s="15"/>
      <c r="BG478" s="15"/>
      <c r="BH478" s="15"/>
    </row>
    <row r="479" spans="2:60" ht="17.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5"/>
      <c r="BA479" s="15"/>
      <c r="BB479" s="15"/>
      <c r="BC479" s="15"/>
      <c r="BD479" s="15"/>
      <c r="BE479" s="15"/>
      <c r="BF479" s="15"/>
      <c r="BG479" s="15"/>
      <c r="BH479" s="15"/>
    </row>
    <row r="480" spans="2:60" ht="17.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5"/>
      <c r="BA480" s="15"/>
      <c r="BB480" s="15"/>
      <c r="BC480" s="15"/>
      <c r="BD480" s="15"/>
      <c r="BE480" s="15"/>
      <c r="BF480" s="15"/>
      <c r="BG480" s="15"/>
      <c r="BH480" s="15"/>
    </row>
    <row r="481" spans="2:60" ht="17.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5"/>
      <c r="BA481" s="15"/>
      <c r="BB481" s="15"/>
      <c r="BC481" s="15"/>
      <c r="BD481" s="15"/>
      <c r="BE481" s="15"/>
      <c r="BF481" s="15"/>
      <c r="BG481" s="15"/>
      <c r="BH481" s="15"/>
    </row>
    <row r="482" spans="2:60" ht="17.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5"/>
      <c r="BA482" s="15"/>
      <c r="BB482" s="15"/>
      <c r="BC482" s="15"/>
      <c r="BD482" s="15"/>
      <c r="BE482" s="15"/>
      <c r="BF482" s="15"/>
      <c r="BG482" s="15"/>
      <c r="BH482" s="15"/>
    </row>
    <row r="483" spans="2:60" ht="17.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5"/>
      <c r="BA483" s="15"/>
      <c r="BB483" s="15"/>
      <c r="BC483" s="15"/>
      <c r="BD483" s="15"/>
      <c r="BE483" s="15"/>
      <c r="BF483" s="15"/>
      <c r="BG483" s="15"/>
      <c r="BH483" s="15"/>
    </row>
    <row r="484" spans="2:60" ht="17.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5"/>
      <c r="BA484" s="15"/>
      <c r="BB484" s="15"/>
      <c r="BC484" s="15"/>
      <c r="BD484" s="15"/>
      <c r="BE484" s="15"/>
      <c r="BF484" s="15"/>
      <c r="BG484" s="15"/>
      <c r="BH484" s="15"/>
    </row>
    <row r="485" spans="2:60" ht="17.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5"/>
      <c r="BA485" s="15"/>
      <c r="BB485" s="15"/>
      <c r="BC485" s="15"/>
      <c r="BD485" s="15"/>
      <c r="BE485" s="15"/>
      <c r="BF485" s="15"/>
      <c r="BG485" s="15"/>
      <c r="BH485" s="15"/>
    </row>
    <row r="486" spans="2:60" ht="17.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5"/>
      <c r="BA486" s="15"/>
      <c r="BB486" s="15"/>
      <c r="BC486" s="15"/>
      <c r="BD486" s="15"/>
      <c r="BE486" s="15"/>
      <c r="BF486" s="15"/>
      <c r="BG486" s="15"/>
      <c r="BH486" s="15"/>
    </row>
    <row r="487" spans="2:60" ht="17.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5"/>
      <c r="BA487" s="15"/>
      <c r="BB487" s="15"/>
      <c r="BC487" s="15"/>
      <c r="BD487" s="15"/>
      <c r="BE487" s="15"/>
      <c r="BF487" s="15"/>
      <c r="BG487" s="15"/>
      <c r="BH487" s="15"/>
    </row>
    <row r="488" spans="2:60" ht="17.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5"/>
      <c r="BA488" s="15"/>
      <c r="BB488" s="15"/>
      <c r="BC488" s="15"/>
      <c r="BD488" s="15"/>
      <c r="BE488" s="15"/>
      <c r="BF488" s="15"/>
      <c r="BG488" s="15"/>
      <c r="BH488" s="15"/>
    </row>
    <row r="489" spans="2:60" ht="17.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5"/>
      <c r="BA489" s="15"/>
      <c r="BB489" s="15"/>
      <c r="BC489" s="15"/>
      <c r="BD489" s="15"/>
      <c r="BE489" s="15"/>
      <c r="BF489" s="15"/>
      <c r="BG489" s="15"/>
      <c r="BH489" s="15"/>
    </row>
    <row r="490" spans="2:60" ht="17.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5"/>
      <c r="BA490" s="15"/>
      <c r="BB490" s="15"/>
      <c r="BC490" s="15"/>
      <c r="BD490" s="15"/>
      <c r="BE490" s="15"/>
      <c r="BF490" s="15"/>
      <c r="BG490" s="15"/>
      <c r="BH490" s="15"/>
    </row>
    <row r="491" spans="2:60" ht="17.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5"/>
      <c r="BA491" s="15"/>
      <c r="BB491" s="15"/>
      <c r="BC491" s="15"/>
      <c r="BD491" s="15"/>
      <c r="BE491" s="15"/>
      <c r="BF491" s="15"/>
      <c r="BG491" s="15"/>
      <c r="BH491" s="15"/>
    </row>
    <row r="492" spans="2:60" ht="17.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5"/>
      <c r="BA492" s="15"/>
      <c r="BB492" s="15"/>
      <c r="BC492" s="15"/>
      <c r="BD492" s="15"/>
      <c r="BE492" s="15"/>
      <c r="BF492" s="15"/>
      <c r="BG492" s="15"/>
      <c r="BH492" s="15"/>
    </row>
    <row r="493" spans="2:60" ht="17.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5"/>
      <c r="BA493" s="15"/>
      <c r="BB493" s="15"/>
      <c r="BC493" s="15"/>
      <c r="BD493" s="15"/>
      <c r="BE493" s="15"/>
      <c r="BF493" s="15"/>
      <c r="BG493" s="15"/>
      <c r="BH493" s="15"/>
    </row>
    <row r="494" spans="2:60" ht="17.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5"/>
      <c r="BA494" s="15"/>
      <c r="BB494" s="15"/>
      <c r="BC494" s="15"/>
      <c r="BD494" s="15"/>
      <c r="BE494" s="15"/>
      <c r="BF494" s="15"/>
      <c r="BG494" s="15"/>
      <c r="BH494" s="15"/>
    </row>
    <row r="495" spans="2:60" ht="17.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5"/>
      <c r="BA495" s="15"/>
      <c r="BB495" s="15"/>
      <c r="BC495" s="15"/>
      <c r="BD495" s="15"/>
      <c r="BE495" s="15"/>
      <c r="BF495" s="15"/>
      <c r="BG495" s="15"/>
      <c r="BH495" s="15"/>
    </row>
    <row r="496" spans="2:60" ht="17.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5"/>
      <c r="BA496" s="15"/>
      <c r="BB496" s="15"/>
      <c r="BC496" s="15"/>
      <c r="BD496" s="15"/>
      <c r="BE496" s="15"/>
      <c r="BF496" s="15"/>
      <c r="BG496" s="15"/>
      <c r="BH496" s="15"/>
    </row>
    <row r="497" spans="2:60" ht="17.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5"/>
      <c r="BA497" s="15"/>
      <c r="BB497" s="15"/>
      <c r="BC497" s="15"/>
      <c r="BD497" s="15"/>
      <c r="BE497" s="15"/>
      <c r="BF497" s="15"/>
      <c r="BG497" s="15"/>
      <c r="BH497" s="15"/>
    </row>
    <row r="498" spans="2:60" ht="17.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5"/>
      <c r="BA498" s="15"/>
      <c r="BB498" s="15"/>
      <c r="BC498" s="15"/>
      <c r="BD498" s="15"/>
      <c r="BE498" s="15"/>
      <c r="BF498" s="15"/>
      <c r="BG498" s="15"/>
      <c r="BH498" s="15"/>
    </row>
    <row r="499" spans="2:60" ht="17.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5"/>
      <c r="BA499" s="15"/>
      <c r="BB499" s="15"/>
      <c r="BC499" s="15"/>
      <c r="BD499" s="15"/>
      <c r="BE499" s="15"/>
      <c r="BF499" s="15"/>
      <c r="BG499" s="15"/>
      <c r="BH499" s="15"/>
    </row>
    <row r="500" spans="2:60" ht="17.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5"/>
      <c r="BA500" s="15"/>
      <c r="BB500" s="15"/>
      <c r="BC500" s="15"/>
      <c r="BD500" s="15"/>
      <c r="BE500" s="15"/>
      <c r="BF500" s="15"/>
      <c r="BG500" s="15"/>
      <c r="BH500" s="15"/>
    </row>
    <row r="501" spans="2:60" ht="17.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5"/>
      <c r="BA501" s="15"/>
      <c r="BB501" s="15"/>
      <c r="BC501" s="15"/>
      <c r="BD501" s="15"/>
      <c r="BE501" s="15"/>
      <c r="BF501" s="15"/>
      <c r="BG501" s="15"/>
      <c r="BH501" s="15"/>
    </row>
    <row r="502" spans="2:60" ht="17.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5"/>
      <c r="BA502" s="15"/>
      <c r="BB502" s="15"/>
      <c r="BC502" s="15"/>
      <c r="BD502" s="15"/>
      <c r="BE502" s="15"/>
      <c r="BF502" s="15"/>
      <c r="BG502" s="15"/>
      <c r="BH502" s="15"/>
    </row>
    <row r="503" spans="2:60" ht="17.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5"/>
      <c r="BA503" s="15"/>
      <c r="BB503" s="15"/>
      <c r="BC503" s="15"/>
      <c r="BD503" s="15"/>
      <c r="BE503" s="15"/>
      <c r="BF503" s="15"/>
      <c r="BG503" s="15"/>
      <c r="BH503" s="15"/>
    </row>
    <row r="504" spans="2:60" ht="17.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5"/>
      <c r="BA504" s="15"/>
      <c r="BB504" s="15"/>
      <c r="BC504" s="15"/>
      <c r="BD504" s="15"/>
      <c r="BE504" s="15"/>
      <c r="BF504" s="15"/>
      <c r="BG504" s="15"/>
      <c r="BH504" s="15"/>
    </row>
    <row r="505" spans="2:60" ht="17.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5"/>
      <c r="BA505" s="15"/>
      <c r="BB505" s="15"/>
      <c r="BC505" s="15"/>
      <c r="BD505" s="15"/>
      <c r="BE505" s="15"/>
      <c r="BF505" s="15"/>
      <c r="BG505" s="15"/>
      <c r="BH505" s="15"/>
    </row>
    <row r="506" spans="2:60" ht="17.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5"/>
      <c r="BA506" s="15"/>
      <c r="BB506" s="15"/>
      <c r="BC506" s="15"/>
      <c r="BD506" s="15"/>
      <c r="BE506" s="15"/>
      <c r="BF506" s="15"/>
      <c r="BG506" s="15"/>
      <c r="BH506" s="15"/>
    </row>
    <row r="507" spans="2:60" ht="17.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5"/>
      <c r="BA507" s="15"/>
      <c r="BB507" s="15"/>
      <c r="BC507" s="15"/>
      <c r="BD507" s="15"/>
      <c r="BE507" s="15"/>
      <c r="BF507" s="15"/>
      <c r="BG507" s="15"/>
      <c r="BH507" s="15"/>
    </row>
    <row r="508" spans="2:60" ht="17.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5"/>
      <c r="BA508" s="15"/>
      <c r="BB508" s="15"/>
      <c r="BC508" s="15"/>
      <c r="BD508" s="15"/>
      <c r="BE508" s="15"/>
      <c r="BF508" s="15"/>
      <c r="BG508" s="15"/>
      <c r="BH508" s="15"/>
    </row>
    <row r="509" spans="2:60" ht="17.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5"/>
      <c r="BA509" s="15"/>
      <c r="BB509" s="15"/>
      <c r="BC509" s="15"/>
      <c r="BD509" s="15"/>
      <c r="BE509" s="15"/>
      <c r="BF509" s="15"/>
      <c r="BG509" s="15"/>
      <c r="BH509" s="15"/>
    </row>
    <row r="510" spans="2:60" ht="17.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5"/>
      <c r="BA510" s="15"/>
      <c r="BB510" s="15"/>
      <c r="BC510" s="15"/>
      <c r="BD510" s="15"/>
      <c r="BE510" s="15"/>
      <c r="BF510" s="15"/>
      <c r="BG510" s="15"/>
      <c r="BH510" s="15"/>
    </row>
    <row r="511" spans="2:60" ht="17.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5"/>
      <c r="BA511" s="15"/>
      <c r="BB511" s="15"/>
      <c r="BC511" s="15"/>
      <c r="BD511" s="15"/>
      <c r="BE511" s="15"/>
      <c r="BF511" s="15"/>
      <c r="BG511" s="15"/>
      <c r="BH511" s="15"/>
    </row>
    <row r="512" spans="2:60" ht="17.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5"/>
      <c r="BA512" s="15"/>
      <c r="BB512" s="15"/>
      <c r="BC512" s="15"/>
      <c r="BD512" s="15"/>
      <c r="BE512" s="15"/>
      <c r="BF512" s="15"/>
      <c r="BG512" s="15"/>
      <c r="BH512" s="15"/>
    </row>
    <row r="513" spans="2:60" ht="17.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5"/>
      <c r="BA513" s="15"/>
      <c r="BB513" s="15"/>
      <c r="BC513" s="15"/>
      <c r="BD513" s="15"/>
      <c r="BE513" s="15"/>
      <c r="BF513" s="15"/>
      <c r="BG513" s="15"/>
      <c r="BH513" s="15"/>
    </row>
    <row r="514" spans="2:60" ht="17.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5"/>
      <c r="BA514" s="15"/>
      <c r="BB514" s="15"/>
      <c r="BC514" s="15"/>
      <c r="BD514" s="15"/>
      <c r="BE514" s="15"/>
      <c r="BF514" s="15"/>
      <c r="BG514" s="15"/>
      <c r="BH514" s="15"/>
    </row>
    <row r="515" spans="2:60" ht="17.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5"/>
      <c r="BA515" s="15"/>
      <c r="BB515" s="15"/>
      <c r="BC515" s="15"/>
      <c r="BD515" s="15"/>
      <c r="BE515" s="15"/>
      <c r="BF515" s="15"/>
      <c r="BG515" s="15"/>
      <c r="BH515" s="15"/>
    </row>
    <row r="516" spans="2:60" ht="17.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5"/>
      <c r="BA516" s="15"/>
      <c r="BB516" s="15"/>
      <c r="BC516" s="15"/>
      <c r="BD516" s="15"/>
      <c r="BE516" s="15"/>
      <c r="BF516" s="15"/>
      <c r="BG516" s="15"/>
      <c r="BH516" s="15"/>
    </row>
    <row r="517" spans="2:60" ht="17.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5"/>
      <c r="BA517" s="15"/>
      <c r="BB517" s="15"/>
      <c r="BC517" s="15"/>
      <c r="BD517" s="15"/>
      <c r="BE517" s="15"/>
      <c r="BF517" s="15"/>
      <c r="BG517" s="15"/>
      <c r="BH517" s="15"/>
    </row>
    <row r="518" spans="2:60" ht="17.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5"/>
      <c r="BA518" s="15"/>
      <c r="BB518" s="15"/>
      <c r="BC518" s="15"/>
      <c r="BD518" s="15"/>
      <c r="BE518" s="15"/>
      <c r="BF518" s="15"/>
      <c r="BG518" s="15"/>
      <c r="BH518" s="15"/>
    </row>
    <row r="519" spans="2:60" ht="17.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5"/>
      <c r="BA519" s="15"/>
      <c r="BB519" s="15"/>
      <c r="BC519" s="15"/>
      <c r="BD519" s="15"/>
      <c r="BE519" s="15"/>
      <c r="BF519" s="15"/>
      <c r="BG519" s="15"/>
      <c r="BH519" s="15"/>
    </row>
    <row r="520" spans="2:60" ht="17.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5"/>
      <c r="BA520" s="15"/>
      <c r="BB520" s="15"/>
      <c r="BC520" s="15"/>
      <c r="BD520" s="15"/>
      <c r="BE520" s="15"/>
      <c r="BF520" s="15"/>
      <c r="BG520" s="15"/>
      <c r="BH520" s="15"/>
    </row>
    <row r="521" spans="2:60" ht="17.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5"/>
      <c r="BA521" s="15"/>
      <c r="BB521" s="15"/>
      <c r="BC521" s="15"/>
      <c r="BD521" s="15"/>
      <c r="BE521" s="15"/>
      <c r="BF521" s="15"/>
      <c r="BG521" s="15"/>
      <c r="BH521" s="15"/>
    </row>
    <row r="522" spans="2:60" ht="17.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5"/>
      <c r="BA522" s="15"/>
      <c r="BB522" s="15"/>
      <c r="BC522" s="15"/>
      <c r="BD522" s="15"/>
      <c r="BE522" s="15"/>
      <c r="BF522" s="15"/>
      <c r="BG522" s="15"/>
      <c r="BH522" s="15"/>
    </row>
    <row r="523" spans="2:60" ht="17.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5"/>
      <c r="BA523" s="15"/>
      <c r="BB523" s="15"/>
      <c r="BC523" s="15"/>
      <c r="BD523" s="15"/>
      <c r="BE523" s="15"/>
      <c r="BF523" s="15"/>
      <c r="BG523" s="15"/>
      <c r="BH523" s="15"/>
    </row>
    <row r="524" spans="2:60" ht="17.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5"/>
      <c r="BA524" s="15"/>
      <c r="BB524" s="15"/>
      <c r="BC524" s="15"/>
      <c r="BD524" s="15"/>
      <c r="BE524" s="15"/>
      <c r="BF524" s="15"/>
      <c r="BG524" s="15"/>
      <c r="BH524" s="15"/>
    </row>
    <row r="525" spans="2:60" ht="17.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5"/>
      <c r="BA525" s="15"/>
      <c r="BB525" s="15"/>
      <c r="BC525" s="15"/>
      <c r="BD525" s="15"/>
      <c r="BE525" s="15"/>
      <c r="BF525" s="15"/>
      <c r="BG525" s="15"/>
      <c r="BH525" s="15"/>
    </row>
    <row r="526" spans="2:60" ht="17.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5"/>
      <c r="BA526" s="15"/>
      <c r="BB526" s="15"/>
      <c r="BC526" s="15"/>
      <c r="BD526" s="15"/>
      <c r="BE526" s="15"/>
      <c r="BF526" s="15"/>
      <c r="BG526" s="15"/>
      <c r="BH526" s="15"/>
    </row>
    <row r="527" spans="2:60" ht="17.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5"/>
      <c r="BA527" s="15"/>
      <c r="BB527" s="15"/>
      <c r="BC527" s="15"/>
      <c r="BD527" s="15"/>
      <c r="BE527" s="15"/>
      <c r="BF527" s="15"/>
      <c r="BG527" s="15"/>
      <c r="BH527" s="15"/>
    </row>
    <row r="528" spans="2:60" ht="17.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5"/>
      <c r="BA528" s="15"/>
      <c r="BB528" s="15"/>
      <c r="BC528" s="15"/>
      <c r="BD528" s="15"/>
      <c r="BE528" s="15"/>
      <c r="BF528" s="15"/>
      <c r="BG528" s="15"/>
      <c r="BH528" s="15"/>
    </row>
    <row r="529" spans="2:60" ht="17.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5"/>
      <c r="BA529" s="15"/>
      <c r="BB529" s="15"/>
      <c r="BC529" s="15"/>
      <c r="BD529" s="15"/>
      <c r="BE529" s="15"/>
      <c r="BF529" s="15"/>
      <c r="BG529" s="15"/>
      <c r="BH529" s="15"/>
    </row>
    <row r="530" spans="2:60" ht="17.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5"/>
      <c r="BA530" s="15"/>
      <c r="BB530" s="15"/>
      <c r="BC530" s="15"/>
      <c r="BD530" s="15"/>
      <c r="BE530" s="15"/>
      <c r="BF530" s="15"/>
      <c r="BG530" s="15"/>
      <c r="BH530" s="15"/>
    </row>
    <row r="531" spans="2:60" ht="17.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5"/>
      <c r="BA531" s="15"/>
      <c r="BB531" s="15"/>
      <c r="BC531" s="15"/>
      <c r="BD531" s="15"/>
      <c r="BE531" s="15"/>
      <c r="BF531" s="15"/>
      <c r="BG531" s="15"/>
      <c r="BH531" s="15"/>
    </row>
    <row r="532" spans="2:60" ht="17.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5"/>
      <c r="BA532" s="15"/>
      <c r="BB532" s="15"/>
      <c r="BC532" s="15"/>
      <c r="BD532" s="15"/>
      <c r="BE532" s="15"/>
      <c r="BF532" s="15"/>
      <c r="BG532" s="15"/>
      <c r="BH532" s="15"/>
    </row>
    <row r="533" spans="2:60" ht="17.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5"/>
      <c r="BA533" s="15"/>
      <c r="BB533" s="15"/>
      <c r="BC533" s="15"/>
      <c r="BD533" s="15"/>
      <c r="BE533" s="15"/>
      <c r="BF533" s="15"/>
      <c r="BG533" s="15"/>
      <c r="BH533" s="15"/>
    </row>
    <row r="534" spans="2:60" ht="17.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5"/>
      <c r="BA534" s="15"/>
      <c r="BB534" s="15"/>
      <c r="BC534" s="15"/>
      <c r="BD534" s="15"/>
      <c r="BE534" s="15"/>
      <c r="BF534" s="15"/>
      <c r="BG534" s="15"/>
      <c r="BH534" s="15"/>
    </row>
    <row r="535" spans="2:60" ht="17.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5"/>
      <c r="BA535" s="15"/>
      <c r="BB535" s="15"/>
      <c r="BC535" s="15"/>
      <c r="BD535" s="15"/>
      <c r="BE535" s="15"/>
      <c r="BF535" s="15"/>
      <c r="BG535" s="15"/>
      <c r="BH535" s="15"/>
    </row>
    <row r="536" spans="2:60" ht="17.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5"/>
      <c r="BA536" s="15"/>
      <c r="BB536" s="15"/>
      <c r="BC536" s="15"/>
      <c r="BD536" s="15"/>
      <c r="BE536" s="15"/>
      <c r="BF536" s="15"/>
      <c r="BG536" s="15"/>
      <c r="BH536" s="15"/>
    </row>
    <row r="537" spans="2:60" ht="17.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5"/>
      <c r="BA537" s="15"/>
      <c r="BB537" s="15"/>
      <c r="BC537" s="15"/>
      <c r="BD537" s="15"/>
      <c r="BE537" s="15"/>
      <c r="BF537" s="15"/>
      <c r="BG537" s="15"/>
      <c r="BH537" s="15"/>
    </row>
    <row r="538" spans="2:60" ht="17.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5"/>
      <c r="BA538" s="15"/>
      <c r="BB538" s="15"/>
      <c r="BC538" s="15"/>
      <c r="BD538" s="15"/>
      <c r="BE538" s="15"/>
      <c r="BF538" s="15"/>
      <c r="BG538" s="15"/>
      <c r="BH538" s="15"/>
    </row>
    <row r="539" spans="2:60" ht="17.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5"/>
      <c r="BA539" s="15"/>
      <c r="BB539" s="15"/>
      <c r="BC539" s="15"/>
      <c r="BD539" s="15"/>
      <c r="BE539" s="15"/>
      <c r="BF539" s="15"/>
      <c r="BG539" s="15"/>
      <c r="BH539" s="15"/>
    </row>
    <row r="540" spans="2:60" ht="17.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5"/>
      <c r="BA540" s="15"/>
      <c r="BB540" s="15"/>
      <c r="BC540" s="15"/>
      <c r="BD540" s="15"/>
      <c r="BE540" s="15"/>
      <c r="BF540" s="15"/>
      <c r="BG540" s="15"/>
      <c r="BH540" s="15"/>
    </row>
    <row r="541" spans="2:60" ht="17.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5"/>
      <c r="BA541" s="15"/>
      <c r="BB541" s="15"/>
      <c r="BC541" s="15"/>
      <c r="BD541" s="15"/>
      <c r="BE541" s="15"/>
      <c r="BF541" s="15"/>
      <c r="BG541" s="15"/>
      <c r="BH541" s="15"/>
    </row>
    <row r="542" spans="2:60" ht="17.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5"/>
      <c r="BA542" s="15"/>
      <c r="BB542" s="15"/>
      <c r="BC542" s="15"/>
      <c r="BD542" s="15"/>
      <c r="BE542" s="15"/>
      <c r="BF542" s="15"/>
      <c r="BG542" s="15"/>
      <c r="BH542" s="15"/>
    </row>
    <row r="543" spans="2:60" ht="17.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5"/>
      <c r="BA543" s="15"/>
      <c r="BB543" s="15"/>
      <c r="BC543" s="15"/>
      <c r="BD543" s="15"/>
      <c r="BE543" s="15"/>
      <c r="BF543" s="15"/>
      <c r="BG543" s="15"/>
      <c r="BH543" s="15"/>
    </row>
    <row r="544" spans="2:60" ht="17.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5"/>
      <c r="BA544" s="15"/>
      <c r="BB544" s="15"/>
      <c r="BC544" s="15"/>
      <c r="BD544" s="15"/>
      <c r="BE544" s="15"/>
      <c r="BF544" s="15"/>
      <c r="BG544" s="15"/>
      <c r="BH544" s="15"/>
    </row>
    <row r="545" spans="2:60" ht="17.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5"/>
      <c r="BA545" s="15"/>
      <c r="BB545" s="15"/>
      <c r="BC545" s="15"/>
      <c r="BD545" s="15"/>
      <c r="BE545" s="15"/>
      <c r="BF545" s="15"/>
      <c r="BG545" s="15"/>
      <c r="BH545" s="15"/>
    </row>
    <row r="546" spans="2:60" ht="17.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5"/>
      <c r="BA546" s="15"/>
      <c r="BB546" s="15"/>
      <c r="BC546" s="15"/>
      <c r="BD546" s="15"/>
      <c r="BE546" s="15"/>
      <c r="BF546" s="15"/>
      <c r="BG546" s="15"/>
      <c r="BH546" s="15"/>
    </row>
    <row r="547" spans="2:60" ht="17.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5"/>
      <c r="BA547" s="15"/>
      <c r="BB547" s="15"/>
      <c r="BC547" s="15"/>
      <c r="BD547" s="15"/>
      <c r="BE547" s="15"/>
      <c r="BF547" s="15"/>
      <c r="BG547" s="15"/>
      <c r="BH547" s="15"/>
    </row>
    <row r="548" spans="2:60" ht="17.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5"/>
      <c r="BA548" s="15"/>
      <c r="BB548" s="15"/>
      <c r="BC548" s="15"/>
      <c r="BD548" s="15"/>
      <c r="BE548" s="15"/>
      <c r="BF548" s="15"/>
      <c r="BG548" s="15"/>
      <c r="BH548" s="15"/>
    </row>
    <row r="549" spans="2:60" ht="17.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5"/>
      <c r="BA549" s="15"/>
      <c r="BB549" s="15"/>
      <c r="BC549" s="15"/>
      <c r="BD549" s="15"/>
      <c r="BE549" s="15"/>
      <c r="BF549" s="15"/>
      <c r="BG549" s="15"/>
      <c r="BH549" s="15"/>
    </row>
    <row r="550" spans="2:60" ht="17.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5"/>
      <c r="BA550" s="15"/>
      <c r="BB550" s="15"/>
      <c r="BC550" s="15"/>
      <c r="BD550" s="15"/>
      <c r="BE550" s="15"/>
      <c r="BF550" s="15"/>
      <c r="BG550" s="15"/>
      <c r="BH550" s="15"/>
    </row>
    <row r="551" spans="2:60" ht="17.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5"/>
      <c r="BA551" s="15"/>
      <c r="BB551" s="15"/>
      <c r="BC551" s="15"/>
      <c r="BD551" s="15"/>
      <c r="BE551" s="15"/>
      <c r="BF551" s="15"/>
      <c r="BG551" s="15"/>
      <c r="BH551" s="15"/>
    </row>
    <row r="552" spans="2:60" ht="17.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5"/>
      <c r="BA552" s="15"/>
      <c r="BB552" s="15"/>
      <c r="BC552" s="15"/>
      <c r="BD552" s="15"/>
      <c r="BE552" s="15"/>
      <c r="BF552" s="15"/>
      <c r="BG552" s="15"/>
      <c r="BH552" s="15"/>
    </row>
    <row r="553" spans="2:60" ht="17.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5"/>
      <c r="BA553" s="15"/>
      <c r="BB553" s="15"/>
      <c r="BC553" s="15"/>
      <c r="BD553" s="15"/>
      <c r="BE553" s="15"/>
      <c r="BF553" s="15"/>
      <c r="BG553" s="15"/>
      <c r="BH553" s="15"/>
    </row>
    <row r="554" spans="2:60" ht="17.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5"/>
      <c r="BA554" s="15"/>
      <c r="BB554" s="15"/>
      <c r="BC554" s="15"/>
      <c r="BD554" s="15"/>
      <c r="BE554" s="15"/>
      <c r="BF554" s="15"/>
      <c r="BG554" s="15"/>
      <c r="BH554" s="15"/>
    </row>
    <row r="555" spans="2:60" ht="17.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5"/>
      <c r="BA555" s="15"/>
      <c r="BB555" s="15"/>
      <c r="BC555" s="15"/>
      <c r="BD555" s="15"/>
      <c r="BE555" s="15"/>
      <c r="BF555" s="15"/>
      <c r="BG555" s="15"/>
      <c r="BH555" s="15"/>
    </row>
    <row r="556" spans="2:60" ht="17.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5"/>
      <c r="BA556" s="15"/>
      <c r="BB556" s="15"/>
      <c r="BC556" s="15"/>
      <c r="BD556" s="15"/>
      <c r="BE556" s="15"/>
      <c r="BF556" s="15"/>
      <c r="BG556" s="15"/>
      <c r="BH556" s="15"/>
    </row>
    <row r="557" spans="2:60" ht="17.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5"/>
      <c r="BA557" s="15"/>
      <c r="BB557" s="15"/>
      <c r="BC557" s="15"/>
      <c r="BD557" s="15"/>
      <c r="BE557" s="15"/>
      <c r="BF557" s="15"/>
      <c r="BG557" s="15"/>
      <c r="BH557" s="15"/>
    </row>
    <row r="558" spans="2:60" ht="17.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5"/>
      <c r="BA558" s="15"/>
      <c r="BB558" s="15"/>
      <c r="BC558" s="15"/>
      <c r="BD558" s="15"/>
      <c r="BE558" s="15"/>
      <c r="BF558" s="15"/>
      <c r="BG558" s="15"/>
      <c r="BH558" s="15"/>
    </row>
    <row r="559" spans="2:60" ht="17.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5"/>
      <c r="BA559" s="15"/>
      <c r="BB559" s="15"/>
      <c r="BC559" s="15"/>
      <c r="BD559" s="15"/>
      <c r="BE559" s="15"/>
      <c r="BF559" s="15"/>
      <c r="BG559" s="15"/>
      <c r="BH559" s="15"/>
    </row>
    <row r="560" spans="2:60" ht="17.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5"/>
      <c r="BA560" s="15"/>
      <c r="BB560" s="15"/>
      <c r="BC560" s="15"/>
      <c r="BD560" s="15"/>
      <c r="BE560" s="15"/>
      <c r="BF560" s="15"/>
      <c r="BG560" s="15"/>
      <c r="BH560" s="15"/>
    </row>
    <row r="561" spans="2:60" ht="17.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5"/>
      <c r="BA561" s="15"/>
      <c r="BB561" s="15"/>
      <c r="BC561" s="15"/>
      <c r="BD561" s="15"/>
      <c r="BE561" s="15"/>
      <c r="BF561" s="15"/>
      <c r="BG561" s="15"/>
      <c r="BH561" s="15"/>
    </row>
    <row r="562" spans="2:60" ht="17.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5"/>
      <c r="BA562" s="15"/>
      <c r="BB562" s="15"/>
      <c r="BC562" s="15"/>
      <c r="BD562" s="15"/>
      <c r="BE562" s="15"/>
      <c r="BF562" s="15"/>
      <c r="BG562" s="15"/>
      <c r="BH562" s="15"/>
    </row>
    <row r="563" spans="2:60" ht="17.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5"/>
      <c r="BA563" s="15"/>
      <c r="BB563" s="15"/>
      <c r="BC563" s="15"/>
      <c r="BD563" s="15"/>
      <c r="BE563" s="15"/>
      <c r="BF563" s="15"/>
      <c r="BG563" s="15"/>
      <c r="BH563" s="15"/>
    </row>
    <row r="564" spans="2:60" ht="17.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5"/>
      <c r="BA564" s="15"/>
      <c r="BB564" s="15"/>
      <c r="BC564" s="15"/>
      <c r="BD564" s="15"/>
      <c r="BE564" s="15"/>
      <c r="BF564" s="15"/>
      <c r="BG564" s="15"/>
      <c r="BH564" s="15"/>
    </row>
    <row r="565" spans="2:60" ht="17.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5"/>
      <c r="BA565" s="15"/>
      <c r="BB565" s="15"/>
      <c r="BC565" s="15"/>
      <c r="BD565" s="15"/>
      <c r="BE565" s="15"/>
      <c r="BF565" s="15"/>
      <c r="BG565" s="15"/>
      <c r="BH565" s="15"/>
    </row>
    <row r="566" spans="2:60" ht="17.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5"/>
      <c r="BA566" s="15"/>
      <c r="BB566" s="15"/>
      <c r="BC566" s="15"/>
      <c r="BD566" s="15"/>
      <c r="BE566" s="15"/>
      <c r="BF566" s="15"/>
      <c r="BG566" s="15"/>
      <c r="BH566" s="15"/>
    </row>
    <row r="567" spans="2:60" ht="17.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5"/>
      <c r="BA567" s="15"/>
      <c r="BB567" s="15"/>
      <c r="BC567" s="15"/>
      <c r="BD567" s="15"/>
      <c r="BE567" s="15"/>
      <c r="BF567" s="15"/>
      <c r="BG567" s="15"/>
      <c r="BH567" s="15"/>
    </row>
    <row r="568" spans="2:60" ht="17.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5"/>
      <c r="BA568" s="15"/>
      <c r="BB568" s="15"/>
      <c r="BC568" s="15"/>
      <c r="BD568" s="15"/>
      <c r="BE568" s="15"/>
      <c r="BF568" s="15"/>
      <c r="BG568" s="15"/>
      <c r="BH568" s="15"/>
    </row>
    <row r="569" spans="2:60" ht="17.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5"/>
      <c r="BA569" s="15"/>
      <c r="BB569" s="15"/>
      <c r="BC569" s="15"/>
      <c r="BD569" s="15"/>
      <c r="BE569" s="15"/>
      <c r="BF569" s="15"/>
      <c r="BG569" s="15"/>
      <c r="BH569" s="15"/>
    </row>
    <row r="570" spans="2:60" ht="17.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5"/>
      <c r="BA570" s="15"/>
      <c r="BB570" s="15"/>
      <c r="BC570" s="15"/>
      <c r="BD570" s="15"/>
      <c r="BE570" s="15"/>
      <c r="BF570" s="15"/>
      <c r="BG570" s="15"/>
      <c r="BH570" s="15"/>
    </row>
    <row r="571" spans="2:60" ht="17.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5"/>
      <c r="BA571" s="15"/>
      <c r="BB571" s="15"/>
      <c r="BC571" s="15"/>
      <c r="BD571" s="15"/>
      <c r="BE571" s="15"/>
      <c r="BF571" s="15"/>
      <c r="BG571" s="15"/>
      <c r="BH571" s="15"/>
    </row>
    <row r="572" spans="2:60" ht="17.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5"/>
      <c r="BA572" s="15"/>
      <c r="BB572" s="15"/>
      <c r="BC572" s="15"/>
      <c r="BD572" s="15"/>
      <c r="BE572" s="15"/>
      <c r="BF572" s="15"/>
      <c r="BG572" s="15"/>
      <c r="BH572" s="15"/>
    </row>
    <row r="573" spans="2:60" ht="17.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5"/>
      <c r="BA573" s="15"/>
      <c r="BB573" s="15"/>
      <c r="BC573" s="15"/>
      <c r="BD573" s="15"/>
      <c r="BE573" s="15"/>
      <c r="BF573" s="15"/>
      <c r="BG573" s="15"/>
      <c r="BH573" s="15"/>
    </row>
    <row r="574" spans="2:60" ht="17.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5"/>
      <c r="BA574" s="15"/>
      <c r="BB574" s="15"/>
      <c r="BC574" s="15"/>
      <c r="BD574" s="15"/>
      <c r="BE574" s="15"/>
      <c r="BF574" s="15"/>
      <c r="BG574" s="15"/>
      <c r="BH574" s="15"/>
    </row>
    <row r="575" spans="2:60" ht="17.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5"/>
      <c r="BA575" s="15"/>
      <c r="BB575" s="15"/>
      <c r="BC575" s="15"/>
      <c r="BD575" s="15"/>
      <c r="BE575" s="15"/>
      <c r="BF575" s="15"/>
      <c r="BG575" s="15"/>
      <c r="BH575" s="15"/>
    </row>
    <row r="576" spans="2:60" ht="17.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5"/>
      <c r="BA576" s="15"/>
      <c r="BB576" s="15"/>
      <c r="BC576" s="15"/>
      <c r="BD576" s="15"/>
      <c r="BE576" s="15"/>
      <c r="BF576" s="15"/>
      <c r="BG576" s="15"/>
      <c r="BH576" s="15"/>
    </row>
    <row r="577" spans="2:60" ht="17.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5"/>
      <c r="BA577" s="15"/>
      <c r="BB577" s="15"/>
      <c r="BC577" s="15"/>
      <c r="BD577" s="15"/>
      <c r="BE577" s="15"/>
      <c r="BF577" s="15"/>
      <c r="BG577" s="15"/>
      <c r="BH577" s="15"/>
    </row>
    <row r="578" spans="2:60" ht="17.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5"/>
      <c r="BA578" s="15"/>
      <c r="BB578" s="15"/>
      <c r="BC578" s="15"/>
      <c r="BD578" s="15"/>
      <c r="BE578" s="15"/>
      <c r="BF578" s="15"/>
      <c r="BG578" s="15"/>
      <c r="BH578" s="15"/>
    </row>
    <row r="579" spans="2:60" ht="17.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5"/>
      <c r="BA579" s="15"/>
      <c r="BB579" s="15"/>
      <c r="BC579" s="15"/>
      <c r="BD579" s="15"/>
      <c r="BE579" s="15"/>
      <c r="BF579" s="15"/>
      <c r="BG579" s="15"/>
      <c r="BH579" s="15"/>
    </row>
    <row r="580" spans="2:60" ht="17.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5"/>
      <c r="BA580" s="15"/>
      <c r="BB580" s="15"/>
      <c r="BC580" s="15"/>
      <c r="BD580" s="15"/>
      <c r="BE580" s="15"/>
      <c r="BF580" s="15"/>
      <c r="BG580" s="15"/>
      <c r="BH580" s="15"/>
    </row>
    <row r="581" spans="2:60" ht="17.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5"/>
      <c r="BA581" s="15"/>
      <c r="BB581" s="15"/>
      <c r="BC581" s="15"/>
      <c r="BD581" s="15"/>
      <c r="BE581" s="15"/>
      <c r="BF581" s="15"/>
      <c r="BG581" s="15"/>
      <c r="BH581" s="15"/>
    </row>
    <row r="582" spans="2:60" ht="17.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5"/>
      <c r="BA582" s="15"/>
      <c r="BB582" s="15"/>
      <c r="BC582" s="15"/>
      <c r="BD582" s="15"/>
      <c r="BE582" s="15"/>
      <c r="BF582" s="15"/>
      <c r="BG582" s="15"/>
      <c r="BH582" s="15"/>
    </row>
    <row r="583" spans="2:60" ht="17.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5"/>
      <c r="BA583" s="15"/>
      <c r="BB583" s="15"/>
      <c r="BC583" s="15"/>
      <c r="BD583" s="15"/>
      <c r="BE583" s="15"/>
      <c r="BF583" s="15"/>
      <c r="BG583" s="15"/>
      <c r="BH583" s="15"/>
    </row>
    <row r="584" spans="2:60" ht="17.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5"/>
      <c r="BA584" s="15"/>
      <c r="BB584" s="15"/>
      <c r="BC584" s="15"/>
      <c r="BD584" s="15"/>
      <c r="BE584" s="15"/>
      <c r="BF584" s="15"/>
      <c r="BG584" s="15"/>
      <c r="BH584" s="15"/>
    </row>
    <row r="585" spans="2:60" ht="17.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5"/>
      <c r="BA585" s="15"/>
      <c r="BB585" s="15"/>
      <c r="BC585" s="15"/>
      <c r="BD585" s="15"/>
      <c r="BE585" s="15"/>
      <c r="BF585" s="15"/>
      <c r="BG585" s="15"/>
      <c r="BH585" s="15"/>
    </row>
    <row r="586" spans="2:60" ht="17.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5"/>
      <c r="BA586" s="15"/>
      <c r="BB586" s="15"/>
      <c r="BC586" s="15"/>
      <c r="BD586" s="15"/>
      <c r="BE586" s="15"/>
      <c r="BF586" s="15"/>
      <c r="BG586" s="15"/>
      <c r="BH586" s="15"/>
    </row>
    <row r="587" spans="2:60" ht="17.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5"/>
      <c r="BA587" s="15"/>
      <c r="BB587" s="15"/>
      <c r="BC587" s="15"/>
      <c r="BD587" s="15"/>
      <c r="BE587" s="15"/>
      <c r="BF587" s="15"/>
      <c r="BG587" s="15"/>
      <c r="BH587" s="15"/>
    </row>
    <row r="588" spans="2:60" ht="17.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5"/>
      <c r="BA588" s="15"/>
      <c r="BB588" s="15"/>
      <c r="BC588" s="15"/>
      <c r="BD588" s="15"/>
      <c r="BE588" s="15"/>
      <c r="BF588" s="15"/>
      <c r="BG588" s="15"/>
      <c r="BH588" s="15"/>
    </row>
    <row r="589" spans="2:60" ht="17.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5"/>
      <c r="BA589" s="15"/>
      <c r="BB589" s="15"/>
      <c r="BC589" s="15"/>
      <c r="BD589" s="15"/>
      <c r="BE589" s="15"/>
      <c r="BF589" s="15"/>
      <c r="BG589" s="15"/>
      <c r="BH589" s="15"/>
    </row>
    <row r="590" spans="2:60" ht="17.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5"/>
      <c r="BA590" s="15"/>
      <c r="BB590" s="15"/>
      <c r="BC590" s="15"/>
      <c r="BD590" s="15"/>
      <c r="BE590" s="15"/>
      <c r="BF590" s="15"/>
      <c r="BG590" s="15"/>
      <c r="BH590" s="15"/>
    </row>
    <row r="591" spans="2:60" ht="17.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5"/>
      <c r="BA591" s="15"/>
      <c r="BB591" s="15"/>
      <c r="BC591" s="15"/>
      <c r="BD591" s="15"/>
      <c r="BE591" s="15"/>
      <c r="BF591" s="15"/>
      <c r="BG591" s="15"/>
      <c r="BH591" s="15"/>
    </row>
    <row r="592" spans="2:60" ht="17.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5"/>
      <c r="BA592" s="15"/>
      <c r="BB592" s="15"/>
      <c r="BC592" s="15"/>
      <c r="BD592" s="15"/>
      <c r="BE592" s="15"/>
      <c r="BF592" s="15"/>
      <c r="BG592" s="15"/>
      <c r="BH592" s="15"/>
    </row>
    <row r="593" spans="2:60" ht="17.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5"/>
      <c r="BA593" s="15"/>
      <c r="BB593" s="15"/>
      <c r="BC593" s="15"/>
      <c r="BD593" s="15"/>
      <c r="BE593" s="15"/>
      <c r="BF593" s="15"/>
      <c r="BG593" s="15"/>
      <c r="BH593" s="15"/>
    </row>
    <row r="594" spans="2:60" ht="17.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5"/>
      <c r="BA594" s="15"/>
      <c r="BB594" s="15"/>
      <c r="BC594" s="15"/>
      <c r="BD594" s="15"/>
      <c r="BE594" s="15"/>
      <c r="BF594" s="15"/>
      <c r="BG594" s="15"/>
      <c r="BH594" s="15"/>
    </row>
    <row r="595" spans="2:60" ht="17.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5"/>
      <c r="BA595" s="15"/>
      <c r="BB595" s="15"/>
      <c r="BC595" s="15"/>
      <c r="BD595" s="15"/>
      <c r="BE595" s="15"/>
      <c r="BF595" s="15"/>
      <c r="BG595" s="15"/>
      <c r="BH595" s="15"/>
    </row>
    <row r="596" spans="2:60" ht="17.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5"/>
      <c r="BA596" s="15"/>
      <c r="BB596" s="15"/>
      <c r="BC596" s="15"/>
      <c r="BD596" s="15"/>
      <c r="BE596" s="15"/>
      <c r="BF596" s="15"/>
      <c r="BG596" s="15"/>
      <c r="BH596" s="15"/>
    </row>
    <row r="597" spans="2:60" ht="17.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5"/>
      <c r="BA597" s="15"/>
      <c r="BB597" s="15"/>
      <c r="BC597" s="15"/>
      <c r="BD597" s="15"/>
      <c r="BE597" s="15"/>
      <c r="BF597" s="15"/>
      <c r="BG597" s="15"/>
      <c r="BH597" s="15"/>
    </row>
    <row r="598" spans="2:60" ht="17.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5"/>
      <c r="BA598" s="15"/>
      <c r="BB598" s="15"/>
      <c r="BC598" s="15"/>
      <c r="BD598" s="15"/>
      <c r="BE598" s="15"/>
      <c r="BF598" s="15"/>
      <c r="BG598" s="15"/>
      <c r="BH598" s="15"/>
    </row>
    <row r="599" spans="2:60" ht="17.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5"/>
      <c r="BA599" s="15"/>
      <c r="BB599" s="15"/>
      <c r="BC599" s="15"/>
      <c r="BD599" s="15"/>
      <c r="BE599" s="15"/>
      <c r="BF599" s="15"/>
      <c r="BG599" s="15"/>
      <c r="BH599" s="15"/>
    </row>
    <row r="600" spans="2:60" ht="17.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5"/>
      <c r="BA600" s="15"/>
      <c r="BB600" s="15"/>
      <c r="BC600" s="15"/>
      <c r="BD600" s="15"/>
      <c r="BE600" s="15"/>
      <c r="BF600" s="15"/>
      <c r="BG600" s="15"/>
      <c r="BH600" s="15"/>
    </row>
    <row r="601" spans="2:60" ht="17.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5"/>
      <c r="BA601" s="15"/>
      <c r="BB601" s="15"/>
      <c r="BC601" s="15"/>
      <c r="BD601" s="15"/>
      <c r="BE601" s="15"/>
      <c r="BF601" s="15"/>
      <c r="BG601" s="15"/>
      <c r="BH601" s="15"/>
    </row>
    <row r="602" spans="2:60" ht="17.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5"/>
      <c r="BA602" s="15"/>
      <c r="BB602" s="15"/>
      <c r="BC602" s="15"/>
      <c r="BD602" s="15"/>
      <c r="BE602" s="15"/>
      <c r="BF602" s="15"/>
      <c r="BG602" s="15"/>
      <c r="BH602" s="15"/>
    </row>
    <row r="603" spans="2:60" ht="17.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5"/>
      <c r="BA603" s="15"/>
      <c r="BB603" s="15"/>
      <c r="BC603" s="15"/>
      <c r="BD603" s="15"/>
      <c r="BE603" s="15"/>
      <c r="BF603" s="15"/>
      <c r="BG603" s="15"/>
      <c r="BH603" s="15"/>
    </row>
    <row r="604" spans="2:60" ht="17.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5"/>
      <c r="BA604" s="15"/>
      <c r="BB604" s="15"/>
      <c r="BC604" s="15"/>
      <c r="BD604" s="15"/>
      <c r="BE604" s="15"/>
      <c r="BF604" s="15"/>
      <c r="BG604" s="15"/>
      <c r="BH604" s="15"/>
    </row>
    <row r="605" spans="2:60" ht="17.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5"/>
      <c r="BA605" s="15"/>
      <c r="BB605" s="15"/>
      <c r="BC605" s="15"/>
      <c r="BD605" s="15"/>
      <c r="BE605" s="15"/>
      <c r="BF605" s="15"/>
      <c r="BG605" s="15"/>
      <c r="BH605" s="15"/>
    </row>
    <row r="606" spans="2:60" ht="17.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5"/>
      <c r="BA606" s="15"/>
      <c r="BB606" s="15"/>
      <c r="BC606" s="15"/>
      <c r="BD606" s="15"/>
      <c r="BE606" s="15"/>
      <c r="BF606" s="15"/>
      <c r="BG606" s="15"/>
      <c r="BH606" s="15"/>
    </row>
    <row r="607" spans="2:60" ht="17.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5"/>
      <c r="BA607" s="15"/>
      <c r="BB607" s="15"/>
      <c r="BC607" s="15"/>
      <c r="BD607" s="15"/>
      <c r="BE607" s="15"/>
      <c r="BF607" s="15"/>
      <c r="BG607" s="15"/>
      <c r="BH607" s="15"/>
    </row>
    <row r="608" spans="2:60" ht="17.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5"/>
      <c r="BA608" s="15"/>
      <c r="BB608" s="15"/>
      <c r="BC608" s="15"/>
      <c r="BD608" s="15"/>
      <c r="BE608" s="15"/>
      <c r="BF608" s="15"/>
      <c r="BG608" s="15"/>
      <c r="BH608" s="15"/>
    </row>
    <row r="609" spans="2:60" ht="17.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5"/>
      <c r="BA609" s="15"/>
      <c r="BB609" s="15"/>
      <c r="BC609" s="15"/>
      <c r="BD609" s="15"/>
      <c r="BE609" s="15"/>
      <c r="BF609" s="15"/>
      <c r="BG609" s="15"/>
      <c r="BH609" s="15"/>
    </row>
    <row r="610" spans="2:60" ht="17.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5"/>
      <c r="BA610" s="15"/>
      <c r="BB610" s="15"/>
      <c r="BC610" s="15"/>
      <c r="BD610" s="15"/>
      <c r="BE610" s="15"/>
      <c r="BF610" s="15"/>
      <c r="BG610" s="15"/>
      <c r="BH610" s="15"/>
    </row>
    <row r="611" spans="2:60" ht="17.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5"/>
      <c r="BA611" s="15"/>
      <c r="BB611" s="15"/>
      <c r="BC611" s="15"/>
      <c r="BD611" s="15"/>
      <c r="BE611" s="15"/>
      <c r="BF611" s="15"/>
      <c r="BG611" s="15"/>
      <c r="BH611" s="15"/>
    </row>
    <row r="612" spans="2:60" ht="17.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5"/>
      <c r="BA612" s="15"/>
      <c r="BB612" s="15"/>
      <c r="BC612" s="15"/>
      <c r="BD612" s="15"/>
      <c r="BE612" s="15"/>
      <c r="BF612" s="15"/>
      <c r="BG612" s="15"/>
      <c r="BH612" s="15"/>
    </row>
    <row r="613" spans="2:60" ht="17.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5"/>
      <c r="BA613" s="15"/>
      <c r="BB613" s="15"/>
      <c r="BC613" s="15"/>
      <c r="BD613" s="15"/>
      <c r="BE613" s="15"/>
      <c r="BF613" s="15"/>
      <c r="BG613" s="15"/>
      <c r="BH613" s="15"/>
    </row>
    <row r="614" spans="2:60" ht="17.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5"/>
      <c r="BA614" s="15"/>
      <c r="BB614" s="15"/>
      <c r="BC614" s="15"/>
      <c r="BD614" s="15"/>
      <c r="BE614" s="15"/>
      <c r="BF614" s="15"/>
      <c r="BG614" s="15"/>
      <c r="BH614" s="15"/>
    </row>
    <row r="615" spans="2:60" ht="17.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5"/>
      <c r="BA615" s="15"/>
      <c r="BB615" s="15"/>
      <c r="BC615" s="15"/>
      <c r="BD615" s="15"/>
      <c r="BE615" s="15"/>
      <c r="BF615" s="15"/>
      <c r="BG615" s="15"/>
      <c r="BH615" s="15"/>
    </row>
    <row r="616" spans="2:60" ht="17.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5"/>
      <c r="BA616" s="15"/>
      <c r="BB616" s="15"/>
      <c r="BC616" s="15"/>
      <c r="BD616" s="15"/>
      <c r="BE616" s="15"/>
      <c r="BF616" s="15"/>
      <c r="BG616" s="15"/>
      <c r="BH616" s="15"/>
    </row>
    <row r="617" spans="2:60" ht="17.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5"/>
      <c r="BA617" s="15"/>
      <c r="BB617" s="15"/>
      <c r="BC617" s="15"/>
      <c r="BD617" s="15"/>
      <c r="BE617" s="15"/>
      <c r="BF617" s="15"/>
      <c r="BG617" s="15"/>
      <c r="BH617" s="15"/>
    </row>
    <row r="618" spans="2:60" ht="17.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5"/>
      <c r="BA618" s="15"/>
      <c r="BB618" s="15"/>
      <c r="BC618" s="15"/>
      <c r="BD618" s="15"/>
      <c r="BE618" s="15"/>
      <c r="BF618" s="15"/>
      <c r="BG618" s="15"/>
      <c r="BH618" s="15"/>
    </row>
    <row r="619" spans="2:60" ht="17.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5"/>
      <c r="BA619" s="15"/>
      <c r="BB619" s="15"/>
      <c r="BC619" s="15"/>
      <c r="BD619" s="15"/>
      <c r="BE619" s="15"/>
      <c r="BF619" s="15"/>
      <c r="BG619" s="15"/>
      <c r="BH619" s="15"/>
    </row>
    <row r="620" spans="2:60" ht="17.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5"/>
      <c r="BA620" s="15"/>
      <c r="BB620" s="15"/>
      <c r="BC620" s="15"/>
      <c r="BD620" s="15"/>
      <c r="BE620" s="15"/>
      <c r="BF620" s="15"/>
      <c r="BG620" s="15"/>
      <c r="BH620" s="15"/>
    </row>
    <row r="621" spans="2:60" ht="17.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5"/>
      <c r="BA621" s="15"/>
      <c r="BB621" s="15"/>
      <c r="BC621" s="15"/>
      <c r="BD621" s="15"/>
      <c r="BE621" s="15"/>
      <c r="BF621" s="15"/>
      <c r="BG621" s="15"/>
      <c r="BH621" s="15"/>
    </row>
    <row r="622" spans="2:60" ht="17.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5"/>
      <c r="BA622" s="15"/>
      <c r="BB622" s="15"/>
      <c r="BC622" s="15"/>
      <c r="BD622" s="15"/>
      <c r="BE622" s="15"/>
      <c r="BF622" s="15"/>
      <c r="BG622" s="15"/>
      <c r="BH622" s="15"/>
    </row>
    <row r="623" spans="2:60" ht="17.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5"/>
      <c r="BA623" s="15"/>
      <c r="BB623" s="15"/>
      <c r="BC623" s="15"/>
      <c r="BD623" s="15"/>
      <c r="BE623" s="15"/>
      <c r="BF623" s="15"/>
      <c r="BG623" s="15"/>
      <c r="BH623" s="15"/>
    </row>
    <row r="624" spans="2:60" ht="17.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5"/>
      <c r="BA624" s="15"/>
      <c r="BB624" s="15"/>
      <c r="BC624" s="15"/>
      <c r="BD624" s="15"/>
      <c r="BE624" s="15"/>
      <c r="BF624" s="15"/>
      <c r="BG624" s="15"/>
      <c r="BH624" s="15"/>
    </row>
    <row r="625" spans="2:60" ht="17.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5"/>
      <c r="BA625" s="15"/>
      <c r="BB625" s="15"/>
      <c r="BC625" s="15"/>
      <c r="BD625" s="15"/>
      <c r="BE625" s="15"/>
      <c r="BF625" s="15"/>
      <c r="BG625" s="15"/>
      <c r="BH625" s="15"/>
    </row>
    <row r="626" spans="2:60" ht="17.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5"/>
      <c r="BA626" s="15"/>
      <c r="BB626" s="15"/>
      <c r="BC626" s="15"/>
      <c r="BD626" s="15"/>
      <c r="BE626" s="15"/>
      <c r="BF626" s="15"/>
      <c r="BG626" s="15"/>
      <c r="BH626" s="15"/>
    </row>
    <row r="627" spans="2:60" ht="17.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5"/>
      <c r="BA627" s="15"/>
      <c r="BB627" s="15"/>
      <c r="BC627" s="15"/>
      <c r="BD627" s="15"/>
      <c r="BE627" s="15"/>
      <c r="BF627" s="15"/>
      <c r="BG627" s="15"/>
      <c r="BH627" s="15"/>
    </row>
    <row r="628" spans="2:60" ht="17.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5"/>
      <c r="BA628" s="15"/>
      <c r="BB628" s="15"/>
      <c r="BC628" s="15"/>
      <c r="BD628" s="15"/>
      <c r="BE628" s="15"/>
      <c r="BF628" s="15"/>
      <c r="BG628" s="15"/>
      <c r="BH628" s="15"/>
    </row>
    <row r="629" spans="2:60" ht="17.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5"/>
      <c r="BA629" s="15"/>
      <c r="BB629" s="15"/>
      <c r="BC629" s="15"/>
      <c r="BD629" s="15"/>
      <c r="BE629" s="15"/>
      <c r="BF629" s="15"/>
      <c r="BG629" s="15"/>
      <c r="BH629" s="15"/>
    </row>
    <row r="630" spans="2:60" ht="17.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5"/>
      <c r="BA630" s="15"/>
      <c r="BB630" s="15"/>
      <c r="BC630" s="15"/>
      <c r="BD630" s="15"/>
      <c r="BE630" s="15"/>
      <c r="BF630" s="15"/>
      <c r="BG630" s="15"/>
      <c r="BH630" s="15"/>
    </row>
    <row r="631" spans="2:60" ht="17.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5"/>
      <c r="BA631" s="15"/>
      <c r="BB631" s="15"/>
      <c r="BC631" s="15"/>
      <c r="BD631" s="15"/>
      <c r="BE631" s="15"/>
      <c r="BF631" s="15"/>
      <c r="BG631" s="15"/>
      <c r="BH631" s="15"/>
    </row>
    <row r="632" spans="2:60" ht="17.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5"/>
      <c r="BA632" s="15"/>
      <c r="BB632" s="15"/>
      <c r="BC632" s="15"/>
      <c r="BD632" s="15"/>
      <c r="BE632" s="15"/>
      <c r="BF632" s="15"/>
      <c r="BG632" s="15"/>
      <c r="BH632" s="15"/>
    </row>
    <row r="633" spans="2:60" ht="17.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5"/>
      <c r="BA633" s="15"/>
      <c r="BB633" s="15"/>
      <c r="BC633" s="15"/>
      <c r="BD633" s="15"/>
      <c r="BE633" s="15"/>
      <c r="BF633" s="15"/>
      <c r="BG633" s="15"/>
      <c r="BH633" s="15"/>
    </row>
    <row r="634" spans="2:60" ht="17.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5"/>
      <c r="BA634" s="15"/>
      <c r="BB634" s="15"/>
      <c r="BC634" s="15"/>
      <c r="BD634" s="15"/>
      <c r="BE634" s="15"/>
      <c r="BF634" s="15"/>
      <c r="BG634" s="15"/>
      <c r="BH634" s="15"/>
    </row>
    <row r="635" spans="2:60" ht="17.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5"/>
      <c r="BA635" s="15"/>
      <c r="BB635" s="15"/>
      <c r="BC635" s="15"/>
      <c r="BD635" s="15"/>
      <c r="BE635" s="15"/>
      <c r="BF635" s="15"/>
      <c r="BG635" s="15"/>
      <c r="BH635" s="15"/>
    </row>
    <row r="636" spans="2:60" ht="17.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5"/>
      <c r="BA636" s="15"/>
      <c r="BB636" s="15"/>
      <c r="BC636" s="15"/>
      <c r="BD636" s="15"/>
      <c r="BE636" s="15"/>
      <c r="BF636" s="15"/>
      <c r="BG636" s="15"/>
      <c r="BH636" s="15"/>
    </row>
    <row r="637" spans="2:60" ht="17.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5"/>
      <c r="BA637" s="15"/>
      <c r="BB637" s="15"/>
      <c r="BC637" s="15"/>
      <c r="BD637" s="15"/>
      <c r="BE637" s="15"/>
      <c r="BF637" s="15"/>
      <c r="BG637" s="15"/>
      <c r="BH637" s="15"/>
    </row>
    <row r="638" spans="2:60" ht="17.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5"/>
      <c r="BA638" s="15"/>
      <c r="BB638" s="15"/>
      <c r="BC638" s="15"/>
      <c r="BD638" s="15"/>
      <c r="BE638" s="15"/>
      <c r="BF638" s="15"/>
      <c r="BG638" s="15"/>
      <c r="BH638" s="15"/>
    </row>
    <row r="639" spans="2:60" ht="17.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5"/>
      <c r="BA639" s="15"/>
      <c r="BB639" s="15"/>
      <c r="BC639" s="15"/>
      <c r="BD639" s="15"/>
      <c r="BE639" s="15"/>
      <c r="BF639" s="15"/>
      <c r="BG639" s="15"/>
      <c r="BH639" s="15"/>
    </row>
    <row r="640" spans="2:60" ht="17.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5"/>
      <c r="BA640" s="15"/>
      <c r="BB640" s="15"/>
      <c r="BC640" s="15"/>
      <c r="BD640" s="15"/>
      <c r="BE640" s="15"/>
      <c r="BF640" s="15"/>
      <c r="BG640" s="15"/>
      <c r="BH640" s="15"/>
    </row>
    <row r="641" spans="2:60" ht="17.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5"/>
      <c r="BA641" s="15"/>
      <c r="BB641" s="15"/>
      <c r="BC641" s="15"/>
      <c r="BD641" s="15"/>
      <c r="BE641" s="15"/>
      <c r="BF641" s="15"/>
      <c r="BG641" s="15"/>
      <c r="BH641" s="15"/>
    </row>
    <row r="642" spans="2:60" ht="17.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5"/>
      <c r="BA642" s="15"/>
      <c r="BB642" s="15"/>
      <c r="BC642" s="15"/>
      <c r="BD642" s="15"/>
      <c r="BE642" s="15"/>
      <c r="BF642" s="15"/>
      <c r="BG642" s="15"/>
      <c r="BH642" s="15"/>
    </row>
    <row r="643" spans="2:60" ht="17.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5"/>
      <c r="BA643" s="15"/>
      <c r="BB643" s="15"/>
      <c r="BC643" s="15"/>
      <c r="BD643" s="15"/>
      <c r="BE643" s="15"/>
      <c r="BF643" s="15"/>
      <c r="BG643" s="15"/>
      <c r="BH643" s="15"/>
    </row>
    <row r="644" spans="2:60" ht="17.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5"/>
      <c r="BA644" s="15"/>
      <c r="BB644" s="15"/>
      <c r="BC644" s="15"/>
      <c r="BD644" s="15"/>
      <c r="BE644" s="15"/>
      <c r="BF644" s="15"/>
      <c r="BG644" s="15"/>
      <c r="BH644" s="15"/>
    </row>
    <row r="645" spans="2:60" ht="17.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5"/>
      <c r="BA645" s="15"/>
      <c r="BB645" s="15"/>
      <c r="BC645" s="15"/>
      <c r="BD645" s="15"/>
      <c r="BE645" s="15"/>
      <c r="BF645" s="15"/>
      <c r="BG645" s="15"/>
      <c r="BH645" s="15"/>
    </row>
    <row r="646" spans="2:60" ht="17.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5"/>
      <c r="BA646" s="15"/>
      <c r="BB646" s="15"/>
      <c r="BC646" s="15"/>
      <c r="BD646" s="15"/>
      <c r="BE646" s="15"/>
      <c r="BF646" s="15"/>
      <c r="BG646" s="15"/>
      <c r="BH646" s="15"/>
    </row>
    <row r="647" spans="2:60" ht="17.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5"/>
      <c r="BA647" s="15"/>
      <c r="BB647" s="15"/>
      <c r="BC647" s="15"/>
      <c r="BD647" s="15"/>
      <c r="BE647" s="15"/>
      <c r="BF647" s="15"/>
      <c r="BG647" s="15"/>
      <c r="BH647" s="15"/>
    </row>
    <row r="648" spans="2:60" ht="17.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5"/>
      <c r="BA648" s="15"/>
      <c r="BB648" s="15"/>
      <c r="BC648" s="15"/>
      <c r="BD648" s="15"/>
      <c r="BE648" s="15"/>
      <c r="BF648" s="15"/>
      <c r="BG648" s="15"/>
      <c r="BH648" s="15"/>
    </row>
    <row r="649" spans="2:60" ht="17.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5"/>
      <c r="BA649" s="15"/>
      <c r="BB649" s="15"/>
      <c r="BC649" s="15"/>
      <c r="BD649" s="15"/>
      <c r="BE649" s="15"/>
      <c r="BF649" s="15"/>
      <c r="BG649" s="15"/>
      <c r="BH649" s="15"/>
    </row>
    <row r="650" spans="2:60" ht="17.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5"/>
      <c r="BA650" s="15"/>
      <c r="BB650" s="15"/>
      <c r="BC650" s="15"/>
      <c r="BD650" s="15"/>
      <c r="BE650" s="15"/>
      <c r="BF650" s="15"/>
      <c r="BG650" s="15"/>
      <c r="BH650" s="15"/>
    </row>
    <row r="651" spans="2:60" ht="17.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5"/>
      <c r="BA651" s="15"/>
      <c r="BB651" s="15"/>
      <c r="BC651" s="15"/>
      <c r="BD651" s="15"/>
      <c r="BE651" s="15"/>
      <c r="BF651" s="15"/>
      <c r="BG651" s="15"/>
      <c r="BH651" s="15"/>
    </row>
    <row r="652" spans="2:60" ht="17.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5"/>
      <c r="BA652" s="15"/>
      <c r="BB652" s="15"/>
      <c r="BC652" s="15"/>
      <c r="BD652" s="15"/>
      <c r="BE652" s="15"/>
      <c r="BF652" s="15"/>
      <c r="BG652" s="15"/>
      <c r="BH652" s="15"/>
    </row>
    <row r="653" spans="2:60" ht="17.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5"/>
      <c r="BA653" s="15"/>
      <c r="BB653" s="15"/>
      <c r="BC653" s="15"/>
      <c r="BD653" s="15"/>
      <c r="BE653" s="15"/>
      <c r="BF653" s="15"/>
      <c r="BG653" s="15"/>
      <c r="BH653" s="15"/>
    </row>
    <row r="654" spans="2:60" ht="17.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5"/>
      <c r="BA654" s="15"/>
      <c r="BB654" s="15"/>
      <c r="BC654" s="15"/>
      <c r="BD654" s="15"/>
      <c r="BE654" s="15"/>
      <c r="BF654" s="15"/>
      <c r="BG654" s="15"/>
      <c r="BH654" s="15"/>
    </row>
    <row r="655" spans="2:60" ht="17.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5"/>
      <c r="BA655" s="15"/>
      <c r="BB655" s="15"/>
      <c r="BC655" s="15"/>
      <c r="BD655" s="15"/>
      <c r="BE655" s="15"/>
      <c r="BF655" s="15"/>
      <c r="BG655" s="15"/>
      <c r="BH655" s="15"/>
    </row>
    <row r="656" spans="2:60" ht="17.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5"/>
      <c r="BA656" s="15"/>
      <c r="BB656" s="15"/>
      <c r="BC656" s="15"/>
      <c r="BD656" s="15"/>
      <c r="BE656" s="15"/>
      <c r="BF656" s="15"/>
      <c r="BG656" s="15"/>
      <c r="BH656" s="15"/>
    </row>
    <row r="657" spans="2:60" ht="17.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5"/>
      <c r="BA657" s="15"/>
      <c r="BB657" s="15"/>
      <c r="BC657" s="15"/>
      <c r="BD657" s="15"/>
      <c r="BE657" s="15"/>
      <c r="BF657" s="15"/>
      <c r="BG657" s="15"/>
      <c r="BH657" s="15"/>
    </row>
    <row r="658" spans="2:60" ht="17.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5"/>
      <c r="BA658" s="15"/>
      <c r="BB658" s="15"/>
      <c r="BC658" s="15"/>
      <c r="BD658" s="15"/>
      <c r="BE658" s="15"/>
      <c r="BF658" s="15"/>
      <c r="BG658" s="15"/>
      <c r="BH658" s="15"/>
    </row>
    <row r="659" spans="2:60" ht="17.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5"/>
      <c r="BA659" s="15"/>
      <c r="BB659" s="15"/>
      <c r="BC659" s="15"/>
      <c r="BD659" s="15"/>
      <c r="BE659" s="15"/>
      <c r="BF659" s="15"/>
      <c r="BG659" s="15"/>
      <c r="BH659" s="15"/>
    </row>
    <row r="660" spans="2:60" ht="17.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5"/>
      <c r="BA660" s="15"/>
      <c r="BB660" s="15"/>
      <c r="BC660" s="15"/>
      <c r="BD660" s="15"/>
      <c r="BE660" s="15"/>
      <c r="BF660" s="15"/>
      <c r="BG660" s="15"/>
      <c r="BH660" s="15"/>
    </row>
    <row r="661" spans="2:60" ht="17.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5"/>
      <c r="BA661" s="15"/>
      <c r="BB661" s="15"/>
      <c r="BC661" s="15"/>
      <c r="BD661" s="15"/>
      <c r="BE661" s="15"/>
      <c r="BF661" s="15"/>
      <c r="BG661" s="15"/>
      <c r="BH661" s="15"/>
    </row>
    <row r="662" spans="2:60" ht="17.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5"/>
      <c r="BA662" s="15"/>
      <c r="BB662" s="15"/>
      <c r="BC662" s="15"/>
      <c r="BD662" s="15"/>
      <c r="BE662" s="15"/>
      <c r="BF662" s="15"/>
      <c r="BG662" s="15"/>
      <c r="BH662" s="15"/>
    </row>
    <row r="663" spans="2:60" ht="17.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5"/>
      <c r="BA663" s="15"/>
      <c r="BB663" s="15"/>
      <c r="BC663" s="15"/>
      <c r="BD663" s="15"/>
      <c r="BE663" s="15"/>
      <c r="BF663" s="15"/>
      <c r="BG663" s="15"/>
      <c r="BH663" s="15"/>
    </row>
    <row r="664" spans="2:60" ht="17.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5"/>
      <c r="BA664" s="15"/>
      <c r="BB664" s="15"/>
      <c r="BC664" s="15"/>
      <c r="BD664" s="15"/>
      <c r="BE664" s="15"/>
      <c r="BF664" s="15"/>
      <c r="BG664" s="15"/>
      <c r="BH664" s="15"/>
    </row>
    <row r="665" spans="2:60" ht="17.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5"/>
      <c r="BA665" s="15"/>
      <c r="BB665" s="15"/>
      <c r="BC665" s="15"/>
      <c r="BD665" s="15"/>
      <c r="BE665" s="15"/>
      <c r="BF665" s="15"/>
      <c r="BG665" s="15"/>
      <c r="BH665" s="15"/>
    </row>
    <row r="666" spans="2:60" ht="17.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5"/>
      <c r="BA666" s="15"/>
      <c r="BB666" s="15"/>
      <c r="BC666" s="15"/>
      <c r="BD666" s="15"/>
      <c r="BE666" s="15"/>
      <c r="BF666" s="15"/>
      <c r="BG666" s="15"/>
      <c r="BH666" s="15"/>
    </row>
    <row r="667" spans="2:60" ht="17.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5"/>
      <c r="BA667" s="15"/>
      <c r="BB667" s="15"/>
      <c r="BC667" s="15"/>
      <c r="BD667" s="15"/>
      <c r="BE667" s="15"/>
      <c r="BF667" s="15"/>
      <c r="BG667" s="15"/>
      <c r="BH667" s="15"/>
    </row>
    <row r="668" spans="2:60" ht="17.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5"/>
      <c r="BA668" s="15"/>
      <c r="BB668" s="15"/>
      <c r="BC668" s="15"/>
      <c r="BD668" s="15"/>
      <c r="BE668" s="15"/>
      <c r="BF668" s="15"/>
      <c r="BG668" s="15"/>
      <c r="BH668" s="15"/>
    </row>
    <row r="669" spans="2:60" ht="17.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5"/>
      <c r="BA669" s="15"/>
      <c r="BB669" s="15"/>
      <c r="BC669" s="15"/>
      <c r="BD669" s="15"/>
      <c r="BE669" s="15"/>
      <c r="BF669" s="15"/>
      <c r="BG669" s="15"/>
      <c r="BH669" s="15"/>
    </row>
    <row r="670" spans="2:60" ht="17.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5"/>
      <c r="BA670" s="15"/>
      <c r="BB670" s="15"/>
      <c r="BC670" s="15"/>
      <c r="BD670" s="15"/>
      <c r="BE670" s="15"/>
      <c r="BF670" s="15"/>
      <c r="BG670" s="15"/>
      <c r="BH670" s="15"/>
    </row>
    <row r="671" spans="2:60" ht="17.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5"/>
      <c r="BA671" s="15"/>
      <c r="BB671" s="15"/>
      <c r="BC671" s="15"/>
      <c r="BD671" s="15"/>
      <c r="BE671" s="15"/>
      <c r="BF671" s="15"/>
      <c r="BG671" s="15"/>
      <c r="BH671" s="15"/>
    </row>
    <row r="672" spans="2:60" ht="17.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5"/>
      <c r="BA672" s="15"/>
      <c r="BB672" s="15"/>
      <c r="BC672" s="15"/>
      <c r="BD672" s="15"/>
      <c r="BE672" s="15"/>
      <c r="BF672" s="15"/>
      <c r="BG672" s="15"/>
      <c r="BH672" s="15"/>
    </row>
    <row r="673" spans="2:60" ht="17.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5"/>
      <c r="BA673" s="15"/>
      <c r="BB673" s="15"/>
      <c r="BC673" s="15"/>
      <c r="BD673" s="15"/>
      <c r="BE673" s="15"/>
      <c r="BF673" s="15"/>
      <c r="BG673" s="15"/>
      <c r="BH673" s="15"/>
    </row>
    <row r="674" spans="2:60" ht="17.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5"/>
      <c r="BA674" s="15"/>
      <c r="BB674" s="15"/>
      <c r="BC674" s="15"/>
      <c r="BD674" s="15"/>
      <c r="BE674" s="15"/>
      <c r="BF674" s="15"/>
      <c r="BG674" s="15"/>
      <c r="BH674" s="15"/>
    </row>
    <row r="675" spans="2:60" ht="17.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5"/>
      <c r="BA675" s="15"/>
      <c r="BB675" s="15"/>
      <c r="BC675" s="15"/>
      <c r="BD675" s="15"/>
      <c r="BE675" s="15"/>
      <c r="BF675" s="15"/>
      <c r="BG675" s="15"/>
      <c r="BH675" s="15"/>
    </row>
    <row r="676" spans="2:60" ht="17.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5"/>
      <c r="BA676" s="15"/>
      <c r="BB676" s="15"/>
      <c r="BC676" s="15"/>
      <c r="BD676" s="15"/>
      <c r="BE676" s="15"/>
      <c r="BF676" s="15"/>
      <c r="BG676" s="15"/>
      <c r="BH676" s="15"/>
    </row>
    <row r="677" spans="2:60" ht="17.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5"/>
      <c r="BA677" s="15"/>
      <c r="BB677" s="15"/>
      <c r="BC677" s="15"/>
      <c r="BD677" s="15"/>
      <c r="BE677" s="15"/>
      <c r="BF677" s="15"/>
      <c r="BG677" s="15"/>
      <c r="BH677" s="15"/>
    </row>
    <row r="678" spans="2:60" ht="17.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5"/>
      <c r="BA678" s="15"/>
      <c r="BB678" s="15"/>
      <c r="BC678" s="15"/>
      <c r="BD678" s="15"/>
      <c r="BE678" s="15"/>
      <c r="BF678" s="15"/>
      <c r="BG678" s="15"/>
      <c r="BH678" s="15"/>
    </row>
    <row r="679" spans="2:60" ht="17.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5"/>
      <c r="BA679" s="15"/>
      <c r="BB679" s="15"/>
      <c r="BC679" s="15"/>
      <c r="BD679" s="15"/>
      <c r="BE679" s="15"/>
      <c r="BF679" s="15"/>
      <c r="BG679" s="15"/>
      <c r="BH679" s="15"/>
    </row>
    <row r="680" spans="2:60" ht="17.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5"/>
      <c r="BA680" s="15"/>
      <c r="BB680" s="15"/>
      <c r="BC680" s="15"/>
      <c r="BD680" s="15"/>
      <c r="BE680" s="15"/>
      <c r="BF680" s="15"/>
      <c r="BG680" s="15"/>
      <c r="BH680" s="15"/>
    </row>
    <row r="681" spans="2:60" ht="17.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5"/>
      <c r="BA681" s="15"/>
      <c r="BB681" s="15"/>
      <c r="BC681" s="15"/>
      <c r="BD681" s="15"/>
      <c r="BE681" s="15"/>
      <c r="BF681" s="15"/>
      <c r="BG681" s="15"/>
      <c r="BH681" s="15"/>
    </row>
    <row r="682" spans="2:60" ht="17.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5"/>
      <c r="BA682" s="15"/>
      <c r="BB682" s="15"/>
      <c r="BC682" s="15"/>
      <c r="BD682" s="15"/>
      <c r="BE682" s="15"/>
      <c r="BF682" s="15"/>
      <c r="BG682" s="15"/>
      <c r="BH682" s="15"/>
    </row>
    <row r="683" spans="2:60" ht="17.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5"/>
      <c r="BA683" s="15"/>
      <c r="BB683" s="15"/>
      <c r="BC683" s="15"/>
      <c r="BD683" s="15"/>
      <c r="BE683" s="15"/>
      <c r="BF683" s="15"/>
      <c r="BG683" s="15"/>
      <c r="BH683" s="15"/>
    </row>
    <row r="684" spans="2:60" ht="17.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5"/>
      <c r="BA684" s="15"/>
      <c r="BB684" s="15"/>
      <c r="BC684" s="15"/>
      <c r="BD684" s="15"/>
      <c r="BE684" s="15"/>
      <c r="BF684" s="15"/>
      <c r="BG684" s="15"/>
      <c r="BH684" s="15"/>
    </row>
    <row r="685" spans="2:60" ht="17.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5"/>
      <c r="BA685" s="15"/>
      <c r="BB685" s="15"/>
      <c r="BC685" s="15"/>
      <c r="BD685" s="15"/>
      <c r="BE685" s="15"/>
      <c r="BF685" s="15"/>
      <c r="BG685" s="15"/>
      <c r="BH685" s="15"/>
    </row>
    <row r="686" spans="2:60" ht="17.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5"/>
      <c r="BA686" s="15"/>
      <c r="BB686" s="15"/>
      <c r="BC686" s="15"/>
      <c r="BD686" s="15"/>
      <c r="BE686" s="15"/>
      <c r="BF686" s="15"/>
      <c r="BG686" s="15"/>
      <c r="BH686" s="15"/>
    </row>
    <row r="687" spans="2:60" ht="17.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5"/>
      <c r="BA687" s="15"/>
      <c r="BB687" s="15"/>
      <c r="BC687" s="15"/>
      <c r="BD687" s="15"/>
      <c r="BE687" s="15"/>
      <c r="BF687" s="15"/>
      <c r="BG687" s="15"/>
      <c r="BH687" s="15"/>
    </row>
    <row r="688" spans="2:60" ht="17.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5"/>
      <c r="BA688" s="15"/>
      <c r="BB688" s="15"/>
      <c r="BC688" s="15"/>
      <c r="BD688" s="15"/>
      <c r="BE688" s="15"/>
      <c r="BF688" s="15"/>
      <c r="BG688" s="15"/>
      <c r="BH688" s="15"/>
    </row>
    <row r="689" spans="2:60" ht="17.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5"/>
      <c r="BA689" s="15"/>
      <c r="BB689" s="15"/>
      <c r="BC689" s="15"/>
      <c r="BD689" s="15"/>
      <c r="BE689" s="15"/>
      <c r="BF689" s="15"/>
      <c r="BG689" s="15"/>
      <c r="BH689" s="15"/>
    </row>
    <row r="690" spans="2:60" ht="17.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5"/>
      <c r="BA690" s="15"/>
      <c r="BB690" s="15"/>
      <c r="BC690" s="15"/>
      <c r="BD690" s="15"/>
      <c r="BE690" s="15"/>
      <c r="BF690" s="15"/>
      <c r="BG690" s="15"/>
      <c r="BH690" s="15"/>
    </row>
    <row r="691" spans="2:60" ht="17.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5"/>
      <c r="BA691" s="15"/>
      <c r="BB691" s="15"/>
      <c r="BC691" s="15"/>
      <c r="BD691" s="15"/>
      <c r="BE691" s="15"/>
      <c r="BF691" s="15"/>
      <c r="BG691" s="15"/>
      <c r="BH691" s="15"/>
    </row>
    <row r="692" spans="2:60" ht="17.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5"/>
      <c r="BA692" s="15"/>
      <c r="BB692" s="15"/>
      <c r="BC692" s="15"/>
      <c r="BD692" s="15"/>
      <c r="BE692" s="15"/>
      <c r="BF692" s="15"/>
      <c r="BG692" s="15"/>
      <c r="BH692" s="15"/>
    </row>
    <row r="693" spans="2:60" ht="17.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5"/>
      <c r="BA693" s="15"/>
      <c r="BB693" s="15"/>
      <c r="BC693" s="15"/>
      <c r="BD693" s="15"/>
      <c r="BE693" s="15"/>
      <c r="BF693" s="15"/>
      <c r="BG693" s="15"/>
      <c r="BH693" s="15"/>
    </row>
    <row r="694" spans="2:60" ht="17.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5"/>
      <c r="BA694" s="15"/>
      <c r="BB694" s="15"/>
      <c r="BC694" s="15"/>
      <c r="BD694" s="15"/>
      <c r="BE694" s="15"/>
      <c r="BF694" s="15"/>
      <c r="BG694" s="15"/>
      <c r="BH694" s="15"/>
    </row>
    <row r="695" spans="2:60" ht="17.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5"/>
      <c r="BA695" s="15"/>
      <c r="BB695" s="15"/>
      <c r="BC695" s="15"/>
      <c r="BD695" s="15"/>
      <c r="BE695" s="15"/>
      <c r="BF695" s="15"/>
      <c r="BG695" s="15"/>
      <c r="BH695" s="15"/>
    </row>
    <row r="696" spans="2:60" ht="17.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5"/>
      <c r="BA696" s="15"/>
      <c r="BB696" s="15"/>
      <c r="BC696" s="15"/>
      <c r="BD696" s="15"/>
      <c r="BE696" s="15"/>
      <c r="BF696" s="15"/>
      <c r="BG696" s="15"/>
      <c r="BH696" s="15"/>
    </row>
    <row r="697" spans="2:60" ht="17.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5"/>
      <c r="BA697" s="15"/>
      <c r="BB697" s="15"/>
      <c r="BC697" s="15"/>
      <c r="BD697" s="15"/>
      <c r="BE697" s="15"/>
      <c r="BF697" s="15"/>
      <c r="BG697" s="15"/>
      <c r="BH697" s="15"/>
    </row>
    <row r="698" spans="2:60" ht="17.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5"/>
      <c r="BA698" s="15"/>
      <c r="BB698" s="15"/>
      <c r="BC698" s="15"/>
      <c r="BD698" s="15"/>
      <c r="BE698" s="15"/>
      <c r="BF698" s="15"/>
      <c r="BG698" s="15"/>
      <c r="BH698" s="15"/>
    </row>
    <row r="699" spans="2:60" ht="17.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5"/>
      <c r="BA699" s="15"/>
      <c r="BB699" s="15"/>
      <c r="BC699" s="15"/>
      <c r="BD699" s="15"/>
      <c r="BE699" s="15"/>
      <c r="BF699" s="15"/>
      <c r="BG699" s="15"/>
      <c r="BH699" s="15"/>
    </row>
    <row r="700" spans="2:60" ht="17.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5"/>
      <c r="BA700" s="15"/>
      <c r="BB700" s="15"/>
      <c r="BC700" s="15"/>
      <c r="BD700" s="15"/>
      <c r="BE700" s="15"/>
      <c r="BF700" s="15"/>
      <c r="BG700" s="15"/>
      <c r="BH700" s="15"/>
    </row>
    <row r="701" spans="2:60" ht="17.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5"/>
      <c r="BA701" s="15"/>
      <c r="BB701" s="15"/>
      <c r="BC701" s="15"/>
      <c r="BD701" s="15"/>
      <c r="BE701" s="15"/>
      <c r="BF701" s="15"/>
      <c r="BG701" s="15"/>
      <c r="BH701" s="15"/>
    </row>
    <row r="702" spans="2:60" ht="17.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5"/>
      <c r="BA702" s="15"/>
      <c r="BB702" s="15"/>
      <c r="BC702" s="15"/>
      <c r="BD702" s="15"/>
      <c r="BE702" s="15"/>
      <c r="BF702" s="15"/>
      <c r="BG702" s="15"/>
      <c r="BH702" s="15"/>
    </row>
    <row r="703" spans="2:60" ht="17.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5"/>
      <c r="BA703" s="15"/>
      <c r="BB703" s="15"/>
      <c r="BC703" s="15"/>
      <c r="BD703" s="15"/>
      <c r="BE703" s="15"/>
      <c r="BF703" s="15"/>
      <c r="BG703" s="15"/>
      <c r="BH703" s="15"/>
    </row>
    <row r="704" spans="2:60" ht="17.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5"/>
      <c r="BA704" s="15"/>
      <c r="BB704" s="15"/>
      <c r="BC704" s="15"/>
      <c r="BD704" s="15"/>
      <c r="BE704" s="15"/>
      <c r="BF704" s="15"/>
      <c r="BG704" s="15"/>
      <c r="BH704" s="15"/>
    </row>
    <row r="705" spans="2:60" ht="17.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5"/>
      <c r="BA705" s="15"/>
      <c r="BB705" s="15"/>
      <c r="BC705" s="15"/>
      <c r="BD705" s="15"/>
      <c r="BE705" s="15"/>
      <c r="BF705" s="15"/>
      <c r="BG705" s="15"/>
      <c r="BH705" s="15"/>
    </row>
    <row r="706" spans="2:60" ht="17.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5"/>
      <c r="BA706" s="15"/>
      <c r="BB706" s="15"/>
      <c r="BC706" s="15"/>
      <c r="BD706" s="15"/>
      <c r="BE706" s="15"/>
      <c r="BF706" s="15"/>
      <c r="BG706" s="15"/>
      <c r="BH706" s="15"/>
    </row>
    <row r="707" spans="2:60" ht="17.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5"/>
      <c r="BA707" s="15"/>
      <c r="BB707" s="15"/>
      <c r="BC707" s="15"/>
      <c r="BD707" s="15"/>
      <c r="BE707" s="15"/>
      <c r="BF707" s="15"/>
      <c r="BG707" s="15"/>
      <c r="BH707" s="15"/>
    </row>
    <row r="708" spans="2:60" ht="17.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5"/>
      <c r="BA708" s="15"/>
      <c r="BB708" s="15"/>
      <c r="BC708" s="15"/>
      <c r="BD708" s="15"/>
      <c r="BE708" s="15"/>
      <c r="BF708" s="15"/>
      <c r="BG708" s="15"/>
      <c r="BH708" s="15"/>
    </row>
    <row r="709" spans="2:60" ht="17.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5"/>
      <c r="BA709" s="15"/>
      <c r="BB709" s="15"/>
      <c r="BC709" s="15"/>
      <c r="BD709" s="15"/>
      <c r="BE709" s="15"/>
      <c r="BF709" s="15"/>
      <c r="BG709" s="15"/>
      <c r="BH709" s="15"/>
    </row>
    <row r="710" spans="2:60" ht="17.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5"/>
      <c r="BA710" s="15"/>
      <c r="BB710" s="15"/>
      <c r="BC710" s="15"/>
      <c r="BD710" s="15"/>
      <c r="BE710" s="15"/>
      <c r="BF710" s="15"/>
      <c r="BG710" s="15"/>
      <c r="BH710" s="15"/>
    </row>
    <row r="711" spans="2:60" ht="17.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5"/>
      <c r="BA711" s="15"/>
      <c r="BB711" s="15"/>
      <c r="BC711" s="15"/>
      <c r="BD711" s="15"/>
      <c r="BE711" s="15"/>
      <c r="BF711" s="15"/>
      <c r="BG711" s="15"/>
      <c r="BH711" s="15"/>
    </row>
    <row r="712" spans="2:60" ht="17.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5"/>
      <c r="BA712" s="15"/>
      <c r="BB712" s="15"/>
      <c r="BC712" s="15"/>
      <c r="BD712" s="15"/>
      <c r="BE712" s="15"/>
      <c r="BF712" s="15"/>
      <c r="BG712" s="15"/>
      <c r="BH712" s="15"/>
    </row>
    <row r="713" spans="2:60" ht="17.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5"/>
      <c r="BA713" s="15"/>
      <c r="BB713" s="15"/>
      <c r="BC713" s="15"/>
      <c r="BD713" s="15"/>
      <c r="BE713" s="15"/>
      <c r="BF713" s="15"/>
      <c r="BG713" s="15"/>
      <c r="BH713" s="15"/>
    </row>
    <row r="714" spans="2:60" ht="17.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5"/>
      <c r="BA714" s="15"/>
      <c r="BB714" s="15"/>
      <c r="BC714" s="15"/>
      <c r="BD714" s="15"/>
      <c r="BE714" s="15"/>
      <c r="BF714" s="15"/>
      <c r="BG714" s="15"/>
      <c r="BH714" s="15"/>
    </row>
    <row r="715" spans="2:60" ht="17.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5"/>
      <c r="BA715" s="15"/>
      <c r="BB715" s="15"/>
      <c r="BC715" s="15"/>
      <c r="BD715" s="15"/>
      <c r="BE715" s="15"/>
      <c r="BF715" s="15"/>
      <c r="BG715" s="15"/>
      <c r="BH715" s="15"/>
    </row>
    <row r="716" spans="2:60" ht="17.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5"/>
      <c r="BA716" s="15"/>
      <c r="BB716" s="15"/>
      <c r="BC716" s="15"/>
      <c r="BD716" s="15"/>
      <c r="BE716" s="15"/>
      <c r="BF716" s="15"/>
      <c r="BG716" s="15"/>
      <c r="BH716" s="15"/>
    </row>
    <row r="717" spans="2:60" ht="17.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5"/>
      <c r="BA717" s="15"/>
      <c r="BB717" s="15"/>
      <c r="BC717" s="15"/>
      <c r="BD717" s="15"/>
      <c r="BE717" s="15"/>
      <c r="BF717" s="15"/>
      <c r="BG717" s="15"/>
      <c r="BH717" s="15"/>
    </row>
    <row r="718" spans="2:60" ht="17.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5"/>
      <c r="BA718" s="15"/>
      <c r="BB718" s="15"/>
      <c r="BC718" s="15"/>
      <c r="BD718" s="15"/>
      <c r="BE718" s="15"/>
      <c r="BF718" s="15"/>
      <c r="BG718" s="15"/>
      <c r="BH718" s="15"/>
    </row>
    <row r="719" spans="2:60" ht="17.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5"/>
      <c r="BA719" s="15"/>
      <c r="BB719" s="15"/>
      <c r="BC719" s="15"/>
      <c r="BD719" s="15"/>
      <c r="BE719" s="15"/>
      <c r="BF719" s="15"/>
      <c r="BG719" s="15"/>
      <c r="BH719" s="15"/>
    </row>
    <row r="720" spans="2:60" ht="17.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5"/>
      <c r="BA720" s="15"/>
      <c r="BB720" s="15"/>
      <c r="BC720" s="15"/>
      <c r="BD720" s="15"/>
      <c r="BE720" s="15"/>
      <c r="BF720" s="15"/>
      <c r="BG720" s="15"/>
      <c r="BH720" s="15"/>
    </row>
    <row r="721" spans="2:60" ht="17.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5"/>
      <c r="BA721" s="15"/>
      <c r="BB721" s="15"/>
      <c r="BC721" s="15"/>
      <c r="BD721" s="15"/>
      <c r="BE721" s="15"/>
      <c r="BF721" s="15"/>
      <c r="BG721" s="15"/>
      <c r="BH721" s="15"/>
    </row>
    <row r="722" spans="2:60" ht="17.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5"/>
      <c r="BA722" s="15"/>
      <c r="BB722" s="15"/>
      <c r="BC722" s="15"/>
      <c r="BD722" s="15"/>
      <c r="BE722" s="15"/>
      <c r="BF722" s="15"/>
      <c r="BG722" s="15"/>
      <c r="BH722" s="15"/>
    </row>
    <row r="723" spans="2:60" ht="17.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5"/>
      <c r="BA723" s="15"/>
      <c r="BB723" s="15"/>
      <c r="BC723" s="15"/>
      <c r="BD723" s="15"/>
      <c r="BE723" s="15"/>
      <c r="BF723" s="15"/>
      <c r="BG723" s="15"/>
      <c r="BH723" s="15"/>
    </row>
    <row r="724" spans="2:60" ht="17.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5"/>
      <c r="BA724" s="15"/>
      <c r="BB724" s="15"/>
      <c r="BC724" s="15"/>
      <c r="BD724" s="15"/>
      <c r="BE724" s="15"/>
      <c r="BF724" s="15"/>
      <c r="BG724" s="15"/>
      <c r="BH724" s="15"/>
    </row>
    <row r="725" spans="2:60" ht="17.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5"/>
      <c r="BA725" s="15"/>
      <c r="BB725" s="15"/>
      <c r="BC725" s="15"/>
      <c r="BD725" s="15"/>
      <c r="BE725" s="15"/>
      <c r="BF725" s="15"/>
      <c r="BG725" s="15"/>
      <c r="BH725" s="15"/>
    </row>
    <row r="726" spans="2:60" ht="17.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5"/>
      <c r="BA726" s="15"/>
      <c r="BB726" s="15"/>
      <c r="BC726" s="15"/>
      <c r="BD726" s="15"/>
      <c r="BE726" s="15"/>
      <c r="BF726" s="15"/>
      <c r="BG726" s="15"/>
      <c r="BH726" s="15"/>
    </row>
    <row r="727" spans="2:60" ht="17.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5"/>
      <c r="BA727" s="15"/>
      <c r="BB727" s="15"/>
      <c r="BC727" s="15"/>
      <c r="BD727" s="15"/>
      <c r="BE727" s="15"/>
      <c r="BF727" s="15"/>
      <c r="BG727" s="15"/>
      <c r="BH727" s="15"/>
    </row>
    <row r="728" spans="2:60" ht="17.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5"/>
      <c r="BA728" s="15"/>
      <c r="BB728" s="15"/>
      <c r="BC728" s="15"/>
      <c r="BD728" s="15"/>
      <c r="BE728" s="15"/>
      <c r="BF728" s="15"/>
      <c r="BG728" s="15"/>
      <c r="BH728" s="15"/>
    </row>
    <row r="729" spans="2:60" ht="17.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5"/>
      <c r="BA729" s="15"/>
      <c r="BB729" s="15"/>
      <c r="BC729" s="15"/>
      <c r="BD729" s="15"/>
      <c r="BE729" s="15"/>
      <c r="BF729" s="15"/>
      <c r="BG729" s="15"/>
      <c r="BH729" s="15"/>
    </row>
    <row r="730" spans="2:60" ht="17.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5"/>
      <c r="BA730" s="15"/>
      <c r="BB730" s="15"/>
      <c r="BC730" s="15"/>
      <c r="BD730" s="15"/>
      <c r="BE730" s="15"/>
      <c r="BF730" s="15"/>
      <c r="BG730" s="15"/>
      <c r="BH730" s="15"/>
    </row>
    <row r="731" spans="2:60" ht="17.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5"/>
      <c r="BA731" s="15"/>
      <c r="BB731" s="15"/>
      <c r="BC731" s="15"/>
      <c r="BD731" s="15"/>
      <c r="BE731" s="15"/>
      <c r="BF731" s="15"/>
      <c r="BG731" s="15"/>
      <c r="BH731" s="15"/>
    </row>
    <row r="732" spans="2:60" ht="17.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5"/>
      <c r="BA732" s="15"/>
      <c r="BB732" s="15"/>
      <c r="BC732" s="15"/>
      <c r="BD732" s="15"/>
      <c r="BE732" s="15"/>
      <c r="BF732" s="15"/>
      <c r="BG732" s="15"/>
      <c r="BH732" s="15"/>
    </row>
    <row r="733" spans="2:60" ht="17.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5"/>
      <c r="BA733" s="15"/>
      <c r="BB733" s="15"/>
      <c r="BC733" s="15"/>
      <c r="BD733" s="15"/>
      <c r="BE733" s="15"/>
      <c r="BF733" s="15"/>
      <c r="BG733" s="15"/>
      <c r="BH733" s="15"/>
    </row>
    <row r="734" spans="2:60" ht="17.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5"/>
      <c r="BA734" s="15"/>
      <c r="BB734" s="15"/>
      <c r="BC734" s="15"/>
      <c r="BD734" s="15"/>
      <c r="BE734" s="15"/>
      <c r="BF734" s="15"/>
      <c r="BG734" s="15"/>
      <c r="BH734" s="15"/>
    </row>
    <row r="735" spans="2:60" ht="17.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5"/>
      <c r="BA735" s="15"/>
      <c r="BB735" s="15"/>
      <c r="BC735" s="15"/>
      <c r="BD735" s="15"/>
      <c r="BE735" s="15"/>
      <c r="BF735" s="15"/>
      <c r="BG735" s="15"/>
      <c r="BH735" s="15"/>
    </row>
    <row r="736" spans="2:60" ht="17.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5"/>
      <c r="BA736" s="15"/>
      <c r="BB736" s="15"/>
      <c r="BC736" s="15"/>
      <c r="BD736" s="15"/>
      <c r="BE736" s="15"/>
      <c r="BF736" s="15"/>
      <c r="BG736" s="15"/>
      <c r="BH736" s="15"/>
    </row>
    <row r="737" spans="2:60" ht="17.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5"/>
      <c r="BA737" s="15"/>
      <c r="BB737" s="15"/>
      <c r="BC737" s="15"/>
      <c r="BD737" s="15"/>
      <c r="BE737" s="15"/>
      <c r="BF737" s="15"/>
      <c r="BG737" s="15"/>
      <c r="BH737" s="15"/>
    </row>
    <row r="738" spans="2:60" ht="17.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5"/>
      <c r="BA738" s="15"/>
      <c r="BB738" s="15"/>
      <c r="BC738" s="15"/>
      <c r="BD738" s="15"/>
      <c r="BE738" s="15"/>
      <c r="BF738" s="15"/>
      <c r="BG738" s="15"/>
      <c r="BH738" s="15"/>
    </row>
    <row r="739" spans="2:60" ht="17.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5"/>
      <c r="BA739" s="15"/>
      <c r="BB739" s="15"/>
      <c r="BC739" s="15"/>
      <c r="BD739" s="15"/>
      <c r="BE739" s="15"/>
      <c r="BF739" s="15"/>
      <c r="BG739" s="15"/>
      <c r="BH739" s="15"/>
    </row>
    <row r="740" spans="2:60" ht="17.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5"/>
      <c r="BA740" s="15"/>
      <c r="BB740" s="15"/>
      <c r="BC740" s="15"/>
      <c r="BD740" s="15"/>
      <c r="BE740" s="15"/>
      <c r="BF740" s="15"/>
      <c r="BG740" s="15"/>
      <c r="BH740" s="15"/>
    </row>
    <row r="741" spans="2:60" ht="17.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5"/>
      <c r="BA741" s="15"/>
      <c r="BB741" s="15"/>
      <c r="BC741" s="15"/>
      <c r="BD741" s="15"/>
      <c r="BE741" s="15"/>
      <c r="BF741" s="15"/>
      <c r="BG741" s="15"/>
      <c r="BH741" s="15"/>
    </row>
    <row r="742" spans="2:60" ht="17.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5"/>
      <c r="BA742" s="15"/>
      <c r="BB742" s="15"/>
      <c r="BC742" s="15"/>
      <c r="BD742" s="15"/>
      <c r="BE742" s="15"/>
      <c r="BF742" s="15"/>
      <c r="BG742" s="15"/>
      <c r="BH742" s="15"/>
    </row>
    <row r="743" spans="2:60" ht="17.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5"/>
      <c r="BA743" s="15"/>
      <c r="BB743" s="15"/>
      <c r="BC743" s="15"/>
      <c r="BD743" s="15"/>
      <c r="BE743" s="15"/>
      <c r="BF743" s="15"/>
      <c r="BG743" s="15"/>
      <c r="BH743" s="15"/>
    </row>
    <row r="744" spans="2:60" ht="17.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5"/>
      <c r="BA744" s="15"/>
      <c r="BB744" s="15"/>
      <c r="BC744" s="15"/>
      <c r="BD744" s="15"/>
      <c r="BE744" s="15"/>
      <c r="BF744" s="15"/>
      <c r="BG744" s="15"/>
      <c r="BH744" s="15"/>
    </row>
    <row r="745" spans="2:60" ht="17.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5"/>
      <c r="BA745" s="15"/>
      <c r="BB745" s="15"/>
      <c r="BC745" s="15"/>
      <c r="BD745" s="15"/>
      <c r="BE745" s="15"/>
      <c r="BF745" s="15"/>
      <c r="BG745" s="15"/>
      <c r="BH745" s="15"/>
    </row>
    <row r="746" spans="2:60" ht="17.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5"/>
      <c r="BA746" s="15"/>
      <c r="BB746" s="15"/>
      <c r="BC746" s="15"/>
      <c r="BD746" s="15"/>
      <c r="BE746" s="15"/>
      <c r="BF746" s="15"/>
      <c r="BG746" s="15"/>
      <c r="BH746" s="15"/>
    </row>
    <row r="747" spans="2:60" ht="17.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5"/>
      <c r="BA747" s="15"/>
      <c r="BB747" s="15"/>
      <c r="BC747" s="15"/>
      <c r="BD747" s="15"/>
      <c r="BE747" s="15"/>
      <c r="BF747" s="15"/>
      <c r="BG747" s="15"/>
      <c r="BH747" s="15"/>
    </row>
    <row r="748" spans="2:60" ht="17.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5"/>
      <c r="BA748" s="15"/>
      <c r="BB748" s="15"/>
      <c r="BC748" s="15"/>
      <c r="BD748" s="15"/>
      <c r="BE748" s="15"/>
      <c r="BF748" s="15"/>
      <c r="BG748" s="15"/>
      <c r="BH748" s="15"/>
    </row>
    <row r="749" spans="2:60" ht="17.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5"/>
      <c r="BA749" s="15"/>
      <c r="BB749" s="15"/>
      <c r="BC749" s="15"/>
      <c r="BD749" s="15"/>
      <c r="BE749" s="15"/>
      <c r="BF749" s="15"/>
      <c r="BG749" s="15"/>
      <c r="BH749" s="15"/>
    </row>
    <row r="750" spans="2:60" ht="17.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5"/>
      <c r="BA750" s="15"/>
      <c r="BB750" s="15"/>
      <c r="BC750" s="15"/>
      <c r="BD750" s="15"/>
      <c r="BE750" s="15"/>
      <c r="BF750" s="15"/>
      <c r="BG750" s="15"/>
      <c r="BH750" s="15"/>
    </row>
    <row r="751" spans="2:60" ht="17.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5"/>
      <c r="BA751" s="15"/>
      <c r="BB751" s="15"/>
      <c r="BC751" s="15"/>
      <c r="BD751" s="15"/>
      <c r="BE751" s="15"/>
      <c r="BF751" s="15"/>
      <c r="BG751" s="15"/>
      <c r="BH751" s="15"/>
    </row>
    <row r="752" spans="2:60" ht="17.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5"/>
      <c r="BA752" s="15"/>
      <c r="BB752" s="15"/>
      <c r="BC752" s="15"/>
      <c r="BD752" s="15"/>
      <c r="BE752" s="15"/>
      <c r="BF752" s="15"/>
      <c r="BG752" s="15"/>
      <c r="BH752" s="15"/>
    </row>
    <row r="753" spans="2:60" ht="17.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5"/>
      <c r="BA753" s="15"/>
      <c r="BB753" s="15"/>
      <c r="BC753" s="15"/>
      <c r="BD753" s="15"/>
      <c r="BE753" s="15"/>
      <c r="BF753" s="15"/>
      <c r="BG753" s="15"/>
      <c r="BH753" s="15"/>
    </row>
    <row r="754" spans="2:60" ht="17.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5"/>
      <c r="BA754" s="15"/>
      <c r="BB754" s="15"/>
      <c r="BC754" s="15"/>
      <c r="BD754" s="15"/>
      <c r="BE754" s="15"/>
      <c r="BF754" s="15"/>
      <c r="BG754" s="15"/>
      <c r="BH754" s="15"/>
    </row>
    <row r="755" spans="2:60" ht="17.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5"/>
      <c r="BA755" s="15"/>
      <c r="BB755" s="15"/>
      <c r="BC755" s="15"/>
      <c r="BD755" s="15"/>
      <c r="BE755" s="15"/>
      <c r="BF755" s="15"/>
      <c r="BG755" s="15"/>
      <c r="BH755" s="15"/>
    </row>
    <row r="756" spans="2:60" ht="17.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5"/>
      <c r="BA756" s="15"/>
      <c r="BB756" s="15"/>
      <c r="BC756" s="15"/>
      <c r="BD756" s="15"/>
      <c r="BE756" s="15"/>
      <c r="BF756" s="15"/>
      <c r="BG756" s="15"/>
      <c r="BH756" s="15"/>
    </row>
    <row r="757" spans="2:60" ht="17.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5"/>
      <c r="BA757" s="15"/>
      <c r="BB757" s="15"/>
      <c r="BC757" s="15"/>
      <c r="BD757" s="15"/>
      <c r="BE757" s="15"/>
      <c r="BF757" s="15"/>
      <c r="BG757" s="15"/>
      <c r="BH757" s="15"/>
    </row>
    <row r="758" spans="2:60" ht="17.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5"/>
      <c r="BA758" s="15"/>
      <c r="BB758" s="15"/>
      <c r="BC758" s="15"/>
      <c r="BD758" s="15"/>
      <c r="BE758" s="15"/>
      <c r="BF758" s="15"/>
      <c r="BG758" s="15"/>
      <c r="BH758" s="15"/>
    </row>
    <row r="759" spans="2:60" ht="17.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5"/>
      <c r="BA759" s="15"/>
      <c r="BB759" s="15"/>
      <c r="BC759" s="15"/>
      <c r="BD759" s="15"/>
      <c r="BE759" s="15"/>
      <c r="BF759" s="15"/>
      <c r="BG759" s="15"/>
      <c r="BH759" s="15"/>
    </row>
    <row r="760" spans="2:60" ht="17.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5"/>
      <c r="BA760" s="15"/>
      <c r="BB760" s="15"/>
      <c r="BC760" s="15"/>
      <c r="BD760" s="15"/>
      <c r="BE760" s="15"/>
      <c r="BF760" s="15"/>
      <c r="BG760" s="15"/>
      <c r="BH760" s="15"/>
    </row>
    <row r="761" spans="2:60" ht="17.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5"/>
      <c r="BA761" s="15"/>
      <c r="BB761" s="15"/>
      <c r="BC761" s="15"/>
      <c r="BD761" s="15"/>
      <c r="BE761" s="15"/>
      <c r="BF761" s="15"/>
      <c r="BG761" s="15"/>
      <c r="BH761" s="15"/>
    </row>
    <row r="762" spans="2:60" ht="17.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5"/>
      <c r="BA762" s="15"/>
      <c r="BB762" s="15"/>
      <c r="BC762" s="15"/>
      <c r="BD762" s="15"/>
      <c r="BE762" s="15"/>
      <c r="BF762" s="15"/>
      <c r="BG762" s="15"/>
      <c r="BH762" s="15"/>
    </row>
    <row r="763" spans="2:60" ht="17.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5"/>
      <c r="BA763" s="15"/>
      <c r="BB763" s="15"/>
      <c r="BC763" s="15"/>
      <c r="BD763" s="15"/>
      <c r="BE763" s="15"/>
      <c r="BF763" s="15"/>
      <c r="BG763" s="15"/>
      <c r="BH763" s="15"/>
    </row>
    <row r="764" spans="2:60" ht="17.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5"/>
      <c r="BA764" s="15"/>
      <c r="BB764" s="15"/>
      <c r="BC764" s="15"/>
      <c r="BD764" s="15"/>
      <c r="BE764" s="15"/>
      <c r="BF764" s="15"/>
      <c r="BG764" s="15"/>
      <c r="BH764" s="15"/>
    </row>
    <row r="765" spans="2:60" ht="17.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5"/>
      <c r="BA765" s="15"/>
      <c r="BB765" s="15"/>
      <c r="BC765" s="15"/>
      <c r="BD765" s="15"/>
      <c r="BE765" s="15"/>
      <c r="BF765" s="15"/>
      <c r="BG765" s="15"/>
      <c r="BH765" s="15"/>
    </row>
    <row r="766" spans="2:60" ht="17.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5"/>
      <c r="BA766" s="15"/>
      <c r="BB766" s="15"/>
      <c r="BC766" s="15"/>
      <c r="BD766" s="15"/>
      <c r="BE766" s="15"/>
      <c r="BF766" s="15"/>
      <c r="BG766" s="15"/>
      <c r="BH766" s="15"/>
    </row>
    <row r="767" spans="2:60" ht="17.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5"/>
      <c r="BA767" s="15"/>
      <c r="BB767" s="15"/>
      <c r="BC767" s="15"/>
      <c r="BD767" s="15"/>
      <c r="BE767" s="15"/>
      <c r="BF767" s="15"/>
      <c r="BG767" s="15"/>
      <c r="BH767" s="15"/>
    </row>
    <row r="768" spans="2:60" ht="17.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5"/>
      <c r="BA768" s="15"/>
      <c r="BB768" s="15"/>
      <c r="BC768" s="15"/>
      <c r="BD768" s="15"/>
      <c r="BE768" s="15"/>
      <c r="BF768" s="15"/>
      <c r="BG768" s="15"/>
      <c r="BH768" s="15"/>
    </row>
    <row r="769" spans="2:60" ht="17.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5"/>
      <c r="BA769" s="15"/>
      <c r="BB769" s="15"/>
      <c r="BC769" s="15"/>
      <c r="BD769" s="15"/>
      <c r="BE769" s="15"/>
      <c r="BF769" s="15"/>
      <c r="BG769" s="15"/>
      <c r="BH769" s="15"/>
    </row>
    <row r="770" spans="2:60" ht="17.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5"/>
      <c r="BA770" s="15"/>
      <c r="BB770" s="15"/>
      <c r="BC770" s="15"/>
      <c r="BD770" s="15"/>
      <c r="BE770" s="15"/>
      <c r="BF770" s="15"/>
      <c r="BG770" s="15"/>
      <c r="BH770" s="15"/>
    </row>
    <row r="771" spans="2:60" ht="17.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5"/>
      <c r="BA771" s="15"/>
      <c r="BB771" s="15"/>
      <c r="BC771" s="15"/>
      <c r="BD771" s="15"/>
      <c r="BE771" s="15"/>
      <c r="BF771" s="15"/>
      <c r="BG771" s="15"/>
      <c r="BH771" s="15"/>
    </row>
    <row r="772" spans="2:60" ht="17.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5"/>
      <c r="BA772" s="15"/>
      <c r="BB772" s="15"/>
      <c r="BC772" s="15"/>
      <c r="BD772" s="15"/>
      <c r="BE772" s="15"/>
      <c r="BF772" s="15"/>
      <c r="BG772" s="15"/>
      <c r="BH772" s="15"/>
    </row>
    <row r="773" spans="2:60" ht="17.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5"/>
      <c r="BA773" s="15"/>
      <c r="BB773" s="15"/>
      <c r="BC773" s="15"/>
      <c r="BD773" s="15"/>
      <c r="BE773" s="15"/>
      <c r="BF773" s="15"/>
      <c r="BG773" s="15"/>
      <c r="BH773" s="15"/>
    </row>
    <row r="774" spans="2:60" ht="17.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5"/>
      <c r="BA774" s="15"/>
      <c r="BB774" s="15"/>
      <c r="BC774" s="15"/>
      <c r="BD774" s="15"/>
      <c r="BE774" s="15"/>
      <c r="BF774" s="15"/>
      <c r="BG774" s="15"/>
      <c r="BH774" s="15"/>
    </row>
    <row r="775" spans="2:60" ht="17.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5"/>
      <c r="BA775" s="15"/>
      <c r="BB775" s="15"/>
      <c r="BC775" s="15"/>
      <c r="BD775" s="15"/>
      <c r="BE775" s="15"/>
      <c r="BF775" s="15"/>
      <c r="BG775" s="15"/>
      <c r="BH775" s="15"/>
    </row>
    <row r="776" spans="2:60" ht="17.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5"/>
      <c r="BA776" s="15"/>
      <c r="BB776" s="15"/>
      <c r="BC776" s="15"/>
      <c r="BD776" s="15"/>
      <c r="BE776" s="15"/>
      <c r="BF776" s="15"/>
      <c r="BG776" s="15"/>
      <c r="BH776" s="15"/>
    </row>
    <row r="777" spans="2:60" ht="17.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5"/>
      <c r="BA777" s="15"/>
      <c r="BB777" s="15"/>
      <c r="BC777" s="15"/>
      <c r="BD777" s="15"/>
      <c r="BE777" s="15"/>
      <c r="BF777" s="15"/>
      <c r="BG777" s="15"/>
      <c r="BH777" s="15"/>
    </row>
    <row r="778" spans="2:60" ht="17.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5"/>
      <c r="BA778" s="15"/>
      <c r="BB778" s="15"/>
      <c r="BC778" s="15"/>
      <c r="BD778" s="15"/>
      <c r="BE778" s="15"/>
      <c r="BF778" s="15"/>
      <c r="BG778" s="15"/>
      <c r="BH778" s="15"/>
    </row>
    <row r="779" spans="2:60" ht="17.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5"/>
      <c r="BA779" s="15"/>
      <c r="BB779" s="15"/>
      <c r="BC779" s="15"/>
      <c r="BD779" s="15"/>
      <c r="BE779" s="15"/>
      <c r="BF779" s="15"/>
      <c r="BG779" s="15"/>
      <c r="BH779" s="15"/>
    </row>
    <row r="780" spans="2:60" ht="17.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5"/>
      <c r="BA780" s="15"/>
      <c r="BB780" s="15"/>
      <c r="BC780" s="15"/>
      <c r="BD780" s="15"/>
      <c r="BE780" s="15"/>
      <c r="BF780" s="15"/>
      <c r="BG780" s="15"/>
      <c r="BH780" s="15"/>
    </row>
    <row r="781" spans="2:60" ht="17.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5"/>
      <c r="BA781" s="15"/>
      <c r="BB781" s="15"/>
      <c r="BC781" s="15"/>
      <c r="BD781" s="15"/>
      <c r="BE781" s="15"/>
      <c r="BF781" s="15"/>
      <c r="BG781" s="15"/>
      <c r="BH781" s="15"/>
    </row>
    <row r="782" spans="2:60" ht="17.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5"/>
      <c r="BA782" s="15"/>
      <c r="BB782" s="15"/>
      <c r="BC782" s="15"/>
      <c r="BD782" s="15"/>
      <c r="BE782" s="15"/>
      <c r="BF782" s="15"/>
      <c r="BG782" s="15"/>
      <c r="BH782" s="15"/>
    </row>
    <row r="783" spans="2:60" ht="17.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5"/>
      <c r="BA783" s="15"/>
      <c r="BB783" s="15"/>
      <c r="BC783" s="15"/>
      <c r="BD783" s="15"/>
      <c r="BE783" s="15"/>
      <c r="BF783" s="15"/>
      <c r="BG783" s="15"/>
      <c r="BH783" s="15"/>
    </row>
    <row r="784" spans="2:60" ht="17.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5"/>
      <c r="BA784" s="15"/>
      <c r="BB784" s="15"/>
      <c r="BC784" s="15"/>
      <c r="BD784" s="15"/>
      <c r="BE784" s="15"/>
      <c r="BF784" s="15"/>
      <c r="BG784" s="15"/>
      <c r="BH784" s="15"/>
    </row>
    <row r="785" spans="2:60" ht="17.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5"/>
      <c r="BA785" s="15"/>
      <c r="BB785" s="15"/>
      <c r="BC785" s="15"/>
      <c r="BD785" s="15"/>
      <c r="BE785" s="15"/>
      <c r="BF785" s="15"/>
      <c r="BG785" s="15"/>
      <c r="BH785" s="15"/>
    </row>
    <row r="786" spans="2:60" ht="17.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5"/>
      <c r="BA786" s="15"/>
      <c r="BB786" s="15"/>
      <c r="BC786" s="15"/>
      <c r="BD786" s="15"/>
      <c r="BE786" s="15"/>
      <c r="BF786" s="15"/>
      <c r="BG786" s="15"/>
      <c r="BH786" s="15"/>
    </row>
    <row r="787" spans="2:60" ht="17.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5"/>
      <c r="BA787" s="15"/>
      <c r="BB787" s="15"/>
      <c r="BC787" s="15"/>
      <c r="BD787" s="15"/>
      <c r="BE787" s="15"/>
      <c r="BF787" s="15"/>
      <c r="BG787" s="15"/>
      <c r="BH787" s="15"/>
    </row>
    <row r="788" spans="2:60" ht="17.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5"/>
      <c r="BA788" s="15"/>
      <c r="BB788" s="15"/>
      <c r="BC788" s="15"/>
      <c r="BD788" s="15"/>
      <c r="BE788" s="15"/>
      <c r="BF788" s="15"/>
      <c r="BG788" s="15"/>
      <c r="BH788" s="15"/>
    </row>
    <row r="789" spans="2:60" ht="17.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5"/>
      <c r="BA789" s="15"/>
      <c r="BB789" s="15"/>
      <c r="BC789" s="15"/>
      <c r="BD789" s="15"/>
      <c r="BE789" s="15"/>
      <c r="BF789" s="15"/>
      <c r="BG789" s="15"/>
      <c r="BH789" s="15"/>
    </row>
    <row r="790" spans="2:60" ht="17.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5"/>
      <c r="BA790" s="15"/>
      <c r="BB790" s="15"/>
      <c r="BC790" s="15"/>
      <c r="BD790" s="15"/>
      <c r="BE790" s="15"/>
      <c r="BF790" s="15"/>
      <c r="BG790" s="15"/>
      <c r="BH790" s="15"/>
    </row>
    <row r="791" spans="2:60" ht="17.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5"/>
      <c r="BA791" s="15"/>
      <c r="BB791" s="15"/>
      <c r="BC791" s="15"/>
      <c r="BD791" s="15"/>
      <c r="BE791" s="15"/>
      <c r="BF791" s="15"/>
      <c r="BG791" s="15"/>
      <c r="BH791" s="15"/>
    </row>
    <row r="792" spans="2:60" ht="17.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5"/>
      <c r="BA792" s="15"/>
      <c r="BB792" s="15"/>
      <c r="BC792" s="15"/>
      <c r="BD792" s="15"/>
      <c r="BE792" s="15"/>
      <c r="BF792" s="15"/>
      <c r="BG792" s="15"/>
      <c r="BH792" s="15"/>
    </row>
    <row r="793" spans="2:60" ht="17.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5"/>
      <c r="BA793" s="15"/>
      <c r="BB793" s="15"/>
      <c r="BC793" s="15"/>
      <c r="BD793" s="15"/>
      <c r="BE793" s="15"/>
      <c r="BF793" s="15"/>
      <c r="BG793" s="15"/>
      <c r="BH793" s="15"/>
    </row>
    <row r="794" spans="2:60" ht="17.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5"/>
      <c r="BA794" s="15"/>
      <c r="BB794" s="15"/>
      <c r="BC794" s="15"/>
      <c r="BD794" s="15"/>
      <c r="BE794" s="15"/>
      <c r="BF794" s="15"/>
      <c r="BG794" s="15"/>
      <c r="BH794" s="15"/>
    </row>
    <row r="795" spans="2:60" ht="17.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5"/>
      <c r="BA795" s="15"/>
      <c r="BB795" s="15"/>
      <c r="BC795" s="15"/>
      <c r="BD795" s="15"/>
      <c r="BE795" s="15"/>
      <c r="BF795" s="15"/>
      <c r="BG795" s="15"/>
      <c r="BH795" s="15"/>
    </row>
    <row r="796" spans="2:60" ht="17.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5"/>
      <c r="BA796" s="15"/>
      <c r="BB796" s="15"/>
      <c r="BC796" s="15"/>
      <c r="BD796" s="15"/>
      <c r="BE796" s="15"/>
      <c r="BF796" s="15"/>
      <c r="BG796" s="15"/>
      <c r="BH796" s="15"/>
    </row>
    <row r="797" spans="2:60" ht="17.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5"/>
      <c r="BA797" s="15"/>
      <c r="BB797" s="15"/>
      <c r="BC797" s="15"/>
      <c r="BD797" s="15"/>
      <c r="BE797" s="15"/>
      <c r="BF797" s="15"/>
      <c r="BG797" s="15"/>
      <c r="BH797" s="15"/>
    </row>
    <row r="798" spans="2:60" ht="17.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5"/>
      <c r="BA798" s="15"/>
      <c r="BB798" s="15"/>
      <c r="BC798" s="15"/>
      <c r="BD798" s="15"/>
      <c r="BE798" s="15"/>
      <c r="BF798" s="15"/>
      <c r="BG798" s="15"/>
      <c r="BH798" s="15"/>
    </row>
    <row r="799" spans="2:60" ht="17.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5"/>
      <c r="BA799" s="15"/>
      <c r="BB799" s="15"/>
      <c r="BC799" s="15"/>
      <c r="BD799" s="15"/>
      <c r="BE799" s="15"/>
      <c r="BF799" s="15"/>
      <c r="BG799" s="15"/>
      <c r="BH799" s="15"/>
    </row>
    <row r="800" spans="2:60" ht="17.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5"/>
      <c r="BA800" s="15"/>
      <c r="BB800" s="15"/>
      <c r="BC800" s="15"/>
      <c r="BD800" s="15"/>
      <c r="BE800" s="15"/>
      <c r="BF800" s="15"/>
      <c r="BG800" s="15"/>
      <c r="BH800" s="15"/>
    </row>
    <row r="801" spans="2:60" ht="17.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5"/>
      <c r="BA801" s="15"/>
      <c r="BB801" s="15"/>
      <c r="BC801" s="15"/>
      <c r="BD801" s="15"/>
      <c r="BE801" s="15"/>
      <c r="BF801" s="15"/>
      <c r="BG801" s="15"/>
      <c r="BH801" s="15"/>
    </row>
    <row r="802" spans="2:60" ht="17.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5"/>
      <c r="BA802" s="15"/>
      <c r="BB802" s="15"/>
      <c r="BC802" s="15"/>
      <c r="BD802" s="15"/>
      <c r="BE802" s="15"/>
      <c r="BF802" s="15"/>
      <c r="BG802" s="15"/>
      <c r="BH802" s="15"/>
    </row>
    <row r="803" spans="2:60" ht="17.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5"/>
      <c r="BA803" s="15"/>
      <c r="BB803" s="15"/>
      <c r="BC803" s="15"/>
      <c r="BD803" s="15"/>
      <c r="BE803" s="15"/>
      <c r="BF803" s="15"/>
      <c r="BG803" s="15"/>
      <c r="BH803" s="15"/>
    </row>
    <row r="804" spans="2:60" ht="17.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5"/>
      <c r="BA804" s="15"/>
      <c r="BB804" s="15"/>
      <c r="BC804" s="15"/>
      <c r="BD804" s="15"/>
      <c r="BE804" s="15"/>
      <c r="BF804" s="15"/>
      <c r="BG804" s="15"/>
      <c r="BH804" s="15"/>
    </row>
    <row r="805" spans="2:60" ht="17.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5"/>
      <c r="BA805" s="15"/>
      <c r="BB805" s="15"/>
      <c r="BC805" s="15"/>
      <c r="BD805" s="15"/>
      <c r="BE805" s="15"/>
      <c r="BF805" s="15"/>
      <c r="BG805" s="15"/>
      <c r="BH805" s="15"/>
    </row>
    <row r="806" spans="2:60" ht="17.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5"/>
      <c r="BA806" s="15"/>
      <c r="BB806" s="15"/>
      <c r="BC806" s="15"/>
      <c r="BD806" s="15"/>
      <c r="BE806" s="15"/>
      <c r="BF806" s="15"/>
      <c r="BG806" s="15"/>
      <c r="BH806" s="15"/>
    </row>
    <row r="807" spans="2:60" ht="17.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5"/>
      <c r="BA807" s="15"/>
      <c r="BB807" s="15"/>
      <c r="BC807" s="15"/>
      <c r="BD807" s="15"/>
      <c r="BE807" s="15"/>
      <c r="BF807" s="15"/>
      <c r="BG807" s="15"/>
      <c r="BH807" s="15"/>
    </row>
    <row r="808" spans="2:60" ht="17.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5"/>
      <c r="BA808" s="15"/>
      <c r="BB808" s="15"/>
      <c r="BC808" s="15"/>
      <c r="BD808" s="15"/>
      <c r="BE808" s="15"/>
      <c r="BF808" s="15"/>
      <c r="BG808" s="15"/>
      <c r="BH808" s="15"/>
    </row>
    <row r="809" spans="2:60" ht="17.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5"/>
      <c r="BA809" s="15"/>
      <c r="BB809" s="15"/>
      <c r="BC809" s="15"/>
      <c r="BD809" s="15"/>
      <c r="BE809" s="15"/>
      <c r="BF809" s="15"/>
      <c r="BG809" s="15"/>
      <c r="BH809" s="15"/>
    </row>
    <row r="810" spans="2:60" ht="17.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5"/>
      <c r="BA810" s="15"/>
      <c r="BB810" s="15"/>
      <c r="BC810" s="15"/>
      <c r="BD810" s="15"/>
      <c r="BE810" s="15"/>
      <c r="BF810" s="15"/>
      <c r="BG810" s="15"/>
      <c r="BH810" s="15"/>
    </row>
    <row r="811" spans="2:60" ht="17.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5"/>
      <c r="BA811" s="15"/>
      <c r="BB811" s="15"/>
      <c r="BC811" s="15"/>
      <c r="BD811" s="15"/>
      <c r="BE811" s="15"/>
      <c r="BF811" s="15"/>
      <c r="BG811" s="15"/>
      <c r="BH811" s="15"/>
    </row>
    <row r="812" spans="2:60" ht="17.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5"/>
      <c r="BA812" s="15"/>
      <c r="BB812" s="15"/>
      <c r="BC812" s="15"/>
      <c r="BD812" s="15"/>
      <c r="BE812" s="15"/>
      <c r="BF812" s="15"/>
      <c r="BG812" s="15"/>
      <c r="BH812" s="15"/>
    </row>
    <row r="813" spans="2:60" ht="17.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5"/>
      <c r="BA813" s="15"/>
      <c r="BB813" s="15"/>
      <c r="BC813" s="15"/>
      <c r="BD813" s="15"/>
      <c r="BE813" s="15"/>
      <c r="BF813" s="15"/>
      <c r="BG813" s="15"/>
      <c r="BH813" s="15"/>
    </row>
    <row r="814" spans="2:60" ht="17.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5"/>
      <c r="BA814" s="15"/>
      <c r="BB814" s="15"/>
      <c r="BC814" s="15"/>
      <c r="BD814" s="15"/>
      <c r="BE814" s="15"/>
      <c r="BF814" s="15"/>
      <c r="BG814" s="15"/>
      <c r="BH814" s="15"/>
    </row>
    <row r="815" spans="2:60" ht="17.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5"/>
      <c r="BA815" s="15"/>
      <c r="BB815" s="15"/>
      <c r="BC815" s="15"/>
      <c r="BD815" s="15"/>
      <c r="BE815" s="15"/>
      <c r="BF815" s="15"/>
      <c r="BG815" s="15"/>
      <c r="BH815" s="15"/>
    </row>
    <row r="816" spans="2:60" ht="17.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5"/>
      <c r="BA816" s="15"/>
      <c r="BB816" s="15"/>
      <c r="BC816" s="15"/>
      <c r="BD816" s="15"/>
      <c r="BE816" s="15"/>
      <c r="BF816" s="15"/>
      <c r="BG816" s="15"/>
      <c r="BH816" s="15"/>
    </row>
    <row r="817" spans="2:60" ht="17.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5"/>
      <c r="BA817" s="15"/>
      <c r="BB817" s="15"/>
      <c r="BC817" s="15"/>
      <c r="BD817" s="15"/>
      <c r="BE817" s="15"/>
      <c r="BF817" s="15"/>
      <c r="BG817" s="15"/>
      <c r="BH817" s="15"/>
    </row>
    <row r="818" spans="2:60" ht="17.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5"/>
      <c r="BA818" s="15"/>
      <c r="BB818" s="15"/>
      <c r="BC818" s="15"/>
      <c r="BD818" s="15"/>
      <c r="BE818" s="15"/>
      <c r="BF818" s="15"/>
      <c r="BG818" s="15"/>
      <c r="BH818" s="15"/>
    </row>
    <row r="819" spans="2:60" ht="17.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5"/>
      <c r="BA819" s="15"/>
      <c r="BB819" s="15"/>
      <c r="BC819" s="15"/>
      <c r="BD819" s="15"/>
      <c r="BE819" s="15"/>
      <c r="BF819" s="15"/>
      <c r="BG819" s="15"/>
      <c r="BH819" s="15"/>
    </row>
    <row r="820" spans="2:60" ht="17.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5"/>
      <c r="BA820" s="15"/>
      <c r="BB820" s="15"/>
      <c r="BC820" s="15"/>
      <c r="BD820" s="15"/>
      <c r="BE820" s="15"/>
      <c r="BF820" s="15"/>
      <c r="BG820" s="15"/>
      <c r="BH820" s="15"/>
    </row>
    <row r="821" spans="2:60" ht="17.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5"/>
      <c r="BA821" s="15"/>
      <c r="BB821" s="15"/>
      <c r="BC821" s="15"/>
      <c r="BD821" s="15"/>
      <c r="BE821" s="15"/>
      <c r="BF821" s="15"/>
      <c r="BG821" s="15"/>
      <c r="BH821" s="15"/>
    </row>
    <row r="822" spans="2:60" ht="17.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5"/>
      <c r="BA822" s="15"/>
      <c r="BB822" s="15"/>
      <c r="BC822" s="15"/>
      <c r="BD822" s="15"/>
      <c r="BE822" s="15"/>
      <c r="BF822" s="15"/>
      <c r="BG822" s="15"/>
      <c r="BH822" s="15"/>
    </row>
    <row r="823" spans="2:60" ht="17.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5"/>
      <c r="BA823" s="15"/>
      <c r="BB823" s="15"/>
      <c r="BC823" s="15"/>
      <c r="BD823" s="15"/>
      <c r="BE823" s="15"/>
      <c r="BF823" s="15"/>
      <c r="BG823" s="15"/>
      <c r="BH823" s="15"/>
    </row>
    <row r="824" spans="2:60" ht="17.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5"/>
      <c r="BA824" s="15"/>
      <c r="BB824" s="15"/>
      <c r="BC824" s="15"/>
      <c r="BD824" s="15"/>
      <c r="BE824" s="15"/>
      <c r="BF824" s="15"/>
      <c r="BG824" s="15"/>
      <c r="BH824" s="15"/>
    </row>
    <row r="825" spans="2:60" ht="17.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5"/>
      <c r="BA825" s="15"/>
      <c r="BB825" s="15"/>
      <c r="BC825" s="15"/>
      <c r="BD825" s="15"/>
      <c r="BE825" s="15"/>
      <c r="BF825" s="15"/>
      <c r="BG825" s="15"/>
      <c r="BH825" s="15"/>
    </row>
    <row r="826" spans="2:60" ht="17.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5"/>
      <c r="BA826" s="15"/>
      <c r="BB826" s="15"/>
      <c r="BC826" s="15"/>
      <c r="BD826" s="15"/>
      <c r="BE826" s="15"/>
      <c r="BF826" s="15"/>
      <c r="BG826" s="15"/>
      <c r="BH826" s="15"/>
    </row>
    <row r="827" spans="2:60" ht="17.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5"/>
      <c r="BA827" s="15"/>
      <c r="BB827" s="15"/>
      <c r="BC827" s="15"/>
      <c r="BD827" s="15"/>
      <c r="BE827" s="15"/>
      <c r="BF827" s="15"/>
      <c r="BG827" s="15"/>
      <c r="BH827" s="15"/>
    </row>
    <row r="828" spans="2:60" ht="17.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5"/>
      <c r="BA828" s="15"/>
      <c r="BB828" s="15"/>
      <c r="BC828" s="15"/>
      <c r="BD828" s="15"/>
      <c r="BE828" s="15"/>
      <c r="BF828" s="15"/>
      <c r="BG828" s="15"/>
      <c r="BH828" s="15"/>
    </row>
    <row r="829" spans="2:60" ht="17.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5"/>
      <c r="BA829" s="15"/>
      <c r="BB829" s="15"/>
      <c r="BC829" s="15"/>
      <c r="BD829" s="15"/>
      <c r="BE829" s="15"/>
      <c r="BF829" s="15"/>
      <c r="BG829" s="15"/>
      <c r="BH829" s="15"/>
    </row>
    <row r="830" spans="2:60" ht="17.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5"/>
      <c r="BA830" s="15"/>
      <c r="BB830" s="15"/>
      <c r="BC830" s="15"/>
      <c r="BD830" s="15"/>
      <c r="BE830" s="15"/>
      <c r="BF830" s="15"/>
      <c r="BG830" s="15"/>
      <c r="BH830" s="15"/>
    </row>
    <row r="831" spans="2:60" ht="17.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5"/>
      <c r="BA831" s="15"/>
      <c r="BB831" s="15"/>
      <c r="BC831" s="15"/>
      <c r="BD831" s="15"/>
      <c r="BE831" s="15"/>
      <c r="BF831" s="15"/>
      <c r="BG831" s="15"/>
      <c r="BH831" s="15"/>
    </row>
    <row r="832" spans="2:60" ht="17.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5"/>
      <c r="BA832" s="15"/>
      <c r="BB832" s="15"/>
      <c r="BC832" s="15"/>
      <c r="BD832" s="15"/>
      <c r="BE832" s="15"/>
      <c r="BF832" s="15"/>
      <c r="BG832" s="15"/>
      <c r="BH832" s="15"/>
    </row>
    <row r="833" spans="2:60" ht="17.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5"/>
      <c r="BA833" s="15"/>
      <c r="BB833" s="15"/>
      <c r="BC833" s="15"/>
      <c r="BD833" s="15"/>
      <c r="BE833" s="15"/>
      <c r="BF833" s="15"/>
      <c r="BG833" s="15"/>
      <c r="BH833" s="15"/>
    </row>
    <row r="834" spans="2:60" ht="17.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5"/>
      <c r="BA834" s="15"/>
      <c r="BB834" s="15"/>
      <c r="BC834" s="15"/>
      <c r="BD834" s="15"/>
      <c r="BE834" s="15"/>
      <c r="BF834" s="15"/>
      <c r="BG834" s="15"/>
      <c r="BH834" s="15"/>
    </row>
    <row r="835" spans="2:60" ht="17.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5"/>
      <c r="BA835" s="15"/>
      <c r="BB835" s="15"/>
      <c r="BC835" s="15"/>
      <c r="BD835" s="15"/>
      <c r="BE835" s="15"/>
      <c r="BF835" s="15"/>
      <c r="BG835" s="15"/>
      <c r="BH835" s="15"/>
    </row>
    <row r="836" spans="2:60" ht="17.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5"/>
      <c r="BA836" s="15"/>
      <c r="BB836" s="15"/>
      <c r="BC836" s="15"/>
      <c r="BD836" s="15"/>
      <c r="BE836" s="15"/>
      <c r="BF836" s="15"/>
      <c r="BG836" s="15"/>
      <c r="BH836" s="15"/>
    </row>
    <row r="837" spans="2:60" ht="17.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5"/>
      <c r="BA837" s="15"/>
      <c r="BB837" s="15"/>
      <c r="BC837" s="15"/>
      <c r="BD837" s="15"/>
      <c r="BE837" s="15"/>
      <c r="BF837" s="15"/>
      <c r="BG837" s="15"/>
      <c r="BH837" s="15"/>
    </row>
    <row r="838" spans="2:60" ht="17.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5"/>
      <c r="BA838" s="15"/>
      <c r="BB838" s="15"/>
      <c r="BC838" s="15"/>
      <c r="BD838" s="15"/>
      <c r="BE838" s="15"/>
      <c r="BF838" s="15"/>
      <c r="BG838" s="15"/>
      <c r="BH838" s="15"/>
    </row>
    <row r="839" spans="2:60" ht="17.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5"/>
      <c r="BA839" s="15"/>
      <c r="BB839" s="15"/>
      <c r="BC839" s="15"/>
      <c r="BD839" s="15"/>
      <c r="BE839" s="15"/>
      <c r="BF839" s="15"/>
      <c r="BG839" s="15"/>
      <c r="BH839" s="15"/>
    </row>
    <row r="840" spans="2:60" ht="17.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5"/>
      <c r="BA840" s="15"/>
      <c r="BB840" s="15"/>
      <c r="BC840" s="15"/>
      <c r="BD840" s="15"/>
      <c r="BE840" s="15"/>
      <c r="BF840" s="15"/>
      <c r="BG840" s="15"/>
      <c r="BH840" s="15"/>
    </row>
    <row r="841" spans="2:60" ht="17.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5"/>
      <c r="BA841" s="15"/>
      <c r="BB841" s="15"/>
      <c r="BC841" s="15"/>
      <c r="BD841" s="15"/>
      <c r="BE841" s="15"/>
      <c r="BF841" s="15"/>
      <c r="BG841" s="15"/>
      <c r="BH841" s="15"/>
    </row>
    <row r="842" spans="2:60" ht="17.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5"/>
      <c r="BA842" s="15"/>
      <c r="BB842" s="15"/>
      <c r="BC842" s="15"/>
      <c r="BD842" s="15"/>
      <c r="BE842" s="15"/>
      <c r="BF842" s="15"/>
      <c r="BG842" s="15"/>
      <c r="BH842" s="15"/>
    </row>
    <row r="843" spans="2:60" ht="17.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5"/>
      <c r="BA843" s="15"/>
      <c r="BB843" s="15"/>
      <c r="BC843" s="15"/>
      <c r="BD843" s="15"/>
      <c r="BE843" s="15"/>
      <c r="BF843" s="15"/>
      <c r="BG843" s="15"/>
      <c r="BH843" s="15"/>
    </row>
    <row r="844" spans="2:60" ht="17.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5"/>
      <c r="BA844" s="15"/>
      <c r="BB844" s="15"/>
      <c r="BC844" s="15"/>
      <c r="BD844" s="15"/>
      <c r="BE844" s="15"/>
      <c r="BF844" s="15"/>
      <c r="BG844" s="15"/>
      <c r="BH844" s="15"/>
    </row>
    <row r="845" spans="2:60" ht="17.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5"/>
      <c r="BA845" s="15"/>
      <c r="BB845" s="15"/>
      <c r="BC845" s="15"/>
      <c r="BD845" s="15"/>
      <c r="BE845" s="15"/>
      <c r="BF845" s="15"/>
      <c r="BG845" s="15"/>
      <c r="BH845" s="15"/>
    </row>
    <row r="846" spans="2:60" ht="17.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5"/>
      <c r="BA846" s="15"/>
      <c r="BB846" s="15"/>
      <c r="BC846" s="15"/>
      <c r="BD846" s="15"/>
      <c r="BE846" s="15"/>
      <c r="BF846" s="15"/>
      <c r="BG846" s="15"/>
      <c r="BH846" s="15"/>
    </row>
    <row r="847" spans="2:60" ht="17.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5"/>
      <c r="BA847" s="15"/>
      <c r="BB847" s="15"/>
      <c r="BC847" s="15"/>
      <c r="BD847" s="15"/>
      <c r="BE847" s="15"/>
      <c r="BF847" s="15"/>
      <c r="BG847" s="15"/>
      <c r="BH847" s="15"/>
    </row>
    <row r="848" spans="2:60" ht="17.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5"/>
      <c r="BA848" s="15"/>
      <c r="BB848" s="15"/>
      <c r="BC848" s="15"/>
      <c r="BD848" s="15"/>
      <c r="BE848" s="15"/>
      <c r="BF848" s="15"/>
      <c r="BG848" s="15"/>
      <c r="BH848" s="15"/>
    </row>
    <row r="849" spans="2:60" ht="17.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5"/>
      <c r="BA849" s="15"/>
      <c r="BB849" s="15"/>
      <c r="BC849" s="15"/>
      <c r="BD849" s="15"/>
      <c r="BE849" s="15"/>
      <c r="BF849" s="15"/>
      <c r="BG849" s="15"/>
      <c r="BH849" s="15"/>
    </row>
    <row r="850" spans="2:60" ht="17.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5"/>
      <c r="BA850" s="15"/>
      <c r="BB850" s="15"/>
      <c r="BC850" s="15"/>
      <c r="BD850" s="15"/>
      <c r="BE850" s="15"/>
      <c r="BF850" s="15"/>
      <c r="BG850" s="15"/>
      <c r="BH850" s="15"/>
    </row>
    <row r="851" spans="2:60" ht="17.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5"/>
      <c r="BA851" s="15"/>
      <c r="BB851" s="15"/>
      <c r="BC851" s="15"/>
      <c r="BD851" s="15"/>
      <c r="BE851" s="15"/>
      <c r="BF851" s="15"/>
      <c r="BG851" s="15"/>
      <c r="BH851" s="15"/>
    </row>
    <row r="852" spans="2:60" ht="17.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5"/>
      <c r="BA852" s="15"/>
      <c r="BB852" s="15"/>
      <c r="BC852" s="15"/>
      <c r="BD852" s="15"/>
      <c r="BE852" s="15"/>
      <c r="BF852" s="15"/>
      <c r="BG852" s="15"/>
      <c r="BH852" s="15"/>
    </row>
    <row r="853" spans="2:60" ht="17.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5"/>
      <c r="BA853" s="15"/>
      <c r="BB853" s="15"/>
      <c r="BC853" s="15"/>
      <c r="BD853" s="15"/>
      <c r="BE853" s="15"/>
      <c r="BF853" s="15"/>
      <c r="BG853" s="15"/>
      <c r="BH853" s="15"/>
    </row>
    <row r="854" spans="2:60" ht="17.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5"/>
      <c r="BA854" s="15"/>
      <c r="BB854" s="15"/>
      <c r="BC854" s="15"/>
      <c r="BD854" s="15"/>
      <c r="BE854" s="15"/>
      <c r="BF854" s="15"/>
      <c r="BG854" s="15"/>
      <c r="BH854" s="15"/>
    </row>
    <row r="855" spans="2:60" ht="17.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5"/>
      <c r="BA855" s="15"/>
      <c r="BB855" s="15"/>
      <c r="BC855" s="15"/>
      <c r="BD855" s="15"/>
      <c r="BE855" s="15"/>
      <c r="BF855" s="15"/>
      <c r="BG855" s="15"/>
      <c r="BH855" s="15"/>
    </row>
    <row r="856" spans="2:60" ht="17.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5"/>
      <c r="BA856" s="15"/>
      <c r="BB856" s="15"/>
      <c r="BC856" s="15"/>
      <c r="BD856" s="15"/>
      <c r="BE856" s="15"/>
      <c r="BF856" s="15"/>
      <c r="BG856" s="15"/>
      <c r="BH856" s="15"/>
    </row>
    <row r="857" spans="2:60" ht="17.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5"/>
      <c r="BA857" s="15"/>
      <c r="BB857" s="15"/>
      <c r="BC857" s="15"/>
      <c r="BD857" s="15"/>
      <c r="BE857" s="15"/>
      <c r="BF857" s="15"/>
      <c r="BG857" s="15"/>
      <c r="BH857" s="15"/>
    </row>
    <row r="858" spans="2:60" ht="17.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5"/>
      <c r="BA858" s="15"/>
      <c r="BB858" s="15"/>
      <c r="BC858" s="15"/>
      <c r="BD858" s="15"/>
      <c r="BE858" s="15"/>
      <c r="BF858" s="15"/>
      <c r="BG858" s="15"/>
      <c r="BH858" s="15"/>
    </row>
    <row r="859" spans="2:60" ht="17.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5"/>
      <c r="BA859" s="15"/>
      <c r="BB859" s="15"/>
      <c r="BC859" s="15"/>
      <c r="BD859" s="15"/>
      <c r="BE859" s="15"/>
      <c r="BF859" s="15"/>
      <c r="BG859" s="15"/>
      <c r="BH859" s="15"/>
    </row>
    <row r="860" spans="2:60" ht="17.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5"/>
      <c r="BA860" s="15"/>
      <c r="BB860" s="15"/>
      <c r="BC860" s="15"/>
      <c r="BD860" s="15"/>
      <c r="BE860" s="15"/>
      <c r="BF860" s="15"/>
      <c r="BG860" s="15"/>
      <c r="BH860" s="15"/>
    </row>
    <row r="861" spans="2:60" ht="17.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5"/>
      <c r="BA861" s="15"/>
      <c r="BB861" s="15"/>
      <c r="BC861" s="15"/>
      <c r="BD861" s="15"/>
      <c r="BE861" s="15"/>
      <c r="BF861" s="15"/>
      <c r="BG861" s="15"/>
      <c r="BH861" s="15"/>
    </row>
    <row r="862" spans="2:60" ht="17.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5"/>
      <c r="BA862" s="15"/>
      <c r="BB862" s="15"/>
      <c r="BC862" s="15"/>
      <c r="BD862" s="15"/>
      <c r="BE862" s="15"/>
      <c r="BF862" s="15"/>
      <c r="BG862" s="15"/>
      <c r="BH862" s="15"/>
    </row>
    <row r="863" spans="2:60" ht="17.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5"/>
      <c r="BA863" s="15"/>
      <c r="BB863" s="15"/>
      <c r="BC863" s="15"/>
      <c r="BD863" s="15"/>
      <c r="BE863" s="15"/>
      <c r="BF863" s="15"/>
      <c r="BG863" s="15"/>
      <c r="BH863" s="15"/>
    </row>
    <row r="864" spans="2:60" ht="17.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5"/>
      <c r="BA864" s="15"/>
      <c r="BB864" s="15"/>
      <c r="BC864" s="15"/>
      <c r="BD864" s="15"/>
      <c r="BE864" s="15"/>
      <c r="BF864" s="15"/>
      <c r="BG864" s="15"/>
      <c r="BH864" s="15"/>
    </row>
    <row r="865" spans="2:60" ht="17.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5"/>
      <c r="BA865" s="15"/>
      <c r="BB865" s="15"/>
      <c r="BC865" s="15"/>
      <c r="BD865" s="15"/>
      <c r="BE865" s="15"/>
      <c r="BF865" s="15"/>
      <c r="BG865" s="15"/>
      <c r="BH865" s="15"/>
    </row>
    <row r="866" spans="2:60" ht="17.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5"/>
      <c r="BA866" s="15"/>
      <c r="BB866" s="15"/>
      <c r="BC866" s="15"/>
      <c r="BD866" s="15"/>
      <c r="BE866" s="15"/>
      <c r="BF866" s="15"/>
      <c r="BG866" s="15"/>
      <c r="BH866" s="15"/>
    </row>
    <row r="867" spans="2:60" ht="17.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5"/>
      <c r="BA867" s="15"/>
      <c r="BB867" s="15"/>
      <c r="BC867" s="15"/>
      <c r="BD867" s="15"/>
      <c r="BE867" s="15"/>
      <c r="BF867" s="15"/>
      <c r="BG867" s="15"/>
      <c r="BH867" s="15"/>
    </row>
    <row r="868" spans="2:60" ht="17.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5"/>
      <c r="BA868" s="15"/>
      <c r="BB868" s="15"/>
      <c r="BC868" s="15"/>
      <c r="BD868" s="15"/>
      <c r="BE868" s="15"/>
      <c r="BF868" s="15"/>
      <c r="BG868" s="15"/>
      <c r="BH868" s="15"/>
    </row>
    <row r="869" spans="2:60" ht="17.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5"/>
      <c r="BA869" s="15"/>
      <c r="BB869" s="15"/>
      <c r="BC869" s="15"/>
      <c r="BD869" s="15"/>
      <c r="BE869" s="15"/>
      <c r="BF869" s="15"/>
      <c r="BG869" s="15"/>
      <c r="BH869" s="15"/>
    </row>
    <row r="870" spans="2:60" ht="17.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5"/>
      <c r="BA870" s="15"/>
      <c r="BB870" s="15"/>
      <c r="BC870" s="15"/>
      <c r="BD870" s="15"/>
      <c r="BE870" s="15"/>
      <c r="BF870" s="15"/>
      <c r="BG870" s="15"/>
      <c r="BH870" s="15"/>
    </row>
    <row r="871" spans="2:60" ht="17.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5"/>
      <c r="BA871" s="15"/>
      <c r="BB871" s="15"/>
      <c r="BC871" s="15"/>
      <c r="BD871" s="15"/>
      <c r="BE871" s="15"/>
      <c r="BF871" s="15"/>
      <c r="BG871" s="15"/>
      <c r="BH871" s="15"/>
    </row>
    <row r="872" spans="2:60" ht="17.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5"/>
      <c r="BA872" s="15"/>
      <c r="BB872" s="15"/>
      <c r="BC872" s="15"/>
      <c r="BD872" s="15"/>
      <c r="BE872" s="15"/>
      <c r="BF872" s="15"/>
      <c r="BG872" s="15"/>
      <c r="BH872" s="15"/>
    </row>
    <row r="873" spans="2:60" ht="17.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5"/>
      <c r="BA873" s="15"/>
      <c r="BB873" s="15"/>
      <c r="BC873" s="15"/>
      <c r="BD873" s="15"/>
      <c r="BE873" s="15"/>
      <c r="BF873" s="15"/>
      <c r="BG873" s="15"/>
      <c r="BH873" s="15"/>
    </row>
    <row r="874" spans="2:60" ht="17.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5"/>
      <c r="BA874" s="15"/>
      <c r="BB874" s="15"/>
      <c r="BC874" s="15"/>
      <c r="BD874" s="15"/>
      <c r="BE874" s="15"/>
      <c r="BF874" s="15"/>
      <c r="BG874" s="15"/>
      <c r="BH874" s="15"/>
    </row>
    <row r="875" spans="2:60" ht="17.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5"/>
      <c r="BA875" s="15"/>
      <c r="BB875" s="15"/>
      <c r="BC875" s="15"/>
      <c r="BD875" s="15"/>
      <c r="BE875" s="15"/>
      <c r="BF875" s="15"/>
      <c r="BG875" s="15"/>
      <c r="BH875" s="15"/>
    </row>
    <row r="876" spans="2:60" ht="17.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5"/>
      <c r="BA876" s="15"/>
      <c r="BB876" s="15"/>
      <c r="BC876" s="15"/>
      <c r="BD876" s="15"/>
      <c r="BE876" s="15"/>
      <c r="BF876" s="15"/>
      <c r="BG876" s="15"/>
      <c r="BH876" s="15"/>
    </row>
    <row r="877" spans="2:60" ht="17.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5"/>
      <c r="BA877" s="15"/>
      <c r="BB877" s="15"/>
      <c r="BC877" s="15"/>
      <c r="BD877" s="15"/>
      <c r="BE877" s="15"/>
      <c r="BF877" s="15"/>
      <c r="BG877" s="15"/>
      <c r="BH877" s="15"/>
    </row>
    <row r="878" spans="2:60" ht="17.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5"/>
      <c r="BA878" s="15"/>
      <c r="BB878" s="15"/>
      <c r="BC878" s="15"/>
      <c r="BD878" s="15"/>
      <c r="BE878" s="15"/>
      <c r="BF878" s="15"/>
      <c r="BG878" s="15"/>
      <c r="BH878" s="15"/>
    </row>
    <row r="879" spans="2:60" ht="17.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5"/>
      <c r="BA879" s="15"/>
      <c r="BB879" s="15"/>
      <c r="BC879" s="15"/>
      <c r="BD879" s="15"/>
      <c r="BE879" s="15"/>
      <c r="BF879" s="15"/>
      <c r="BG879" s="15"/>
      <c r="BH879" s="15"/>
    </row>
    <row r="880" spans="2:60" ht="17.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5"/>
      <c r="BA880" s="15"/>
      <c r="BB880" s="15"/>
      <c r="BC880" s="15"/>
      <c r="BD880" s="15"/>
      <c r="BE880" s="15"/>
      <c r="BF880" s="15"/>
      <c r="BG880" s="15"/>
      <c r="BH880" s="15"/>
    </row>
    <row r="881" spans="2:60" ht="17.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5"/>
      <c r="BA881" s="15"/>
      <c r="BB881" s="15"/>
      <c r="BC881" s="15"/>
      <c r="BD881" s="15"/>
      <c r="BE881" s="15"/>
      <c r="BF881" s="15"/>
      <c r="BG881" s="15"/>
      <c r="BH881" s="15"/>
    </row>
    <row r="882" spans="2:60" ht="17.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5"/>
      <c r="BA882" s="15"/>
      <c r="BB882" s="15"/>
      <c r="BC882" s="15"/>
      <c r="BD882" s="15"/>
      <c r="BE882" s="15"/>
      <c r="BF882" s="15"/>
      <c r="BG882" s="15"/>
      <c r="BH882" s="15"/>
    </row>
    <row r="883" spans="2:60" ht="17.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5"/>
      <c r="BA883" s="15"/>
      <c r="BB883" s="15"/>
      <c r="BC883" s="15"/>
      <c r="BD883" s="15"/>
      <c r="BE883" s="15"/>
      <c r="BF883" s="15"/>
      <c r="BG883" s="15"/>
      <c r="BH883" s="15"/>
    </row>
    <row r="884" spans="2:60" ht="17.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5"/>
      <c r="BA884" s="15"/>
      <c r="BB884" s="15"/>
      <c r="BC884" s="15"/>
      <c r="BD884" s="15"/>
      <c r="BE884" s="15"/>
      <c r="BF884" s="15"/>
      <c r="BG884" s="15"/>
      <c r="BH884" s="15"/>
    </row>
    <row r="885" spans="2:60" ht="17.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5"/>
      <c r="BA885" s="15"/>
      <c r="BB885" s="15"/>
      <c r="BC885" s="15"/>
      <c r="BD885" s="15"/>
      <c r="BE885" s="15"/>
      <c r="BF885" s="15"/>
      <c r="BG885" s="15"/>
      <c r="BH885" s="15"/>
    </row>
    <row r="886" spans="2:60" ht="17.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5"/>
      <c r="BA886" s="15"/>
      <c r="BB886" s="15"/>
      <c r="BC886" s="15"/>
      <c r="BD886" s="15"/>
      <c r="BE886" s="15"/>
      <c r="BF886" s="15"/>
      <c r="BG886" s="15"/>
      <c r="BH886" s="15"/>
    </row>
    <row r="887" spans="2:60" ht="17.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5"/>
      <c r="BA887" s="15"/>
      <c r="BB887" s="15"/>
      <c r="BC887" s="15"/>
      <c r="BD887" s="15"/>
      <c r="BE887" s="15"/>
      <c r="BF887" s="15"/>
      <c r="BG887" s="15"/>
      <c r="BH887" s="15"/>
    </row>
    <row r="888" spans="2:60" ht="17.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5"/>
      <c r="BA888" s="15"/>
      <c r="BB888" s="15"/>
      <c r="BC888" s="15"/>
      <c r="BD888" s="15"/>
      <c r="BE888" s="15"/>
      <c r="BF888" s="15"/>
      <c r="BG888" s="15"/>
      <c r="BH888" s="15"/>
    </row>
    <row r="889" spans="2:60" ht="17.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5"/>
      <c r="BA889" s="15"/>
      <c r="BB889" s="15"/>
      <c r="BC889" s="15"/>
      <c r="BD889" s="15"/>
      <c r="BE889" s="15"/>
      <c r="BF889" s="15"/>
      <c r="BG889" s="15"/>
      <c r="BH889" s="15"/>
    </row>
    <row r="890" spans="2:60" ht="17.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5"/>
      <c r="BA890" s="15"/>
      <c r="BB890" s="15"/>
      <c r="BC890" s="15"/>
      <c r="BD890" s="15"/>
      <c r="BE890" s="15"/>
      <c r="BF890" s="15"/>
      <c r="BG890" s="15"/>
      <c r="BH890" s="15"/>
    </row>
    <row r="891" spans="2:60" ht="17.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5"/>
      <c r="BA891" s="15"/>
      <c r="BB891" s="15"/>
      <c r="BC891" s="15"/>
      <c r="BD891" s="15"/>
      <c r="BE891" s="15"/>
      <c r="BF891" s="15"/>
      <c r="BG891" s="15"/>
      <c r="BH891" s="15"/>
    </row>
    <row r="892" spans="2:60" ht="17.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5"/>
      <c r="BA892" s="15"/>
      <c r="BB892" s="15"/>
      <c r="BC892" s="15"/>
      <c r="BD892" s="15"/>
      <c r="BE892" s="15"/>
      <c r="BF892" s="15"/>
      <c r="BG892" s="15"/>
      <c r="BH892" s="15"/>
    </row>
    <row r="893" spans="2:60" ht="17.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5"/>
      <c r="BA893" s="15"/>
      <c r="BB893" s="15"/>
      <c r="BC893" s="15"/>
      <c r="BD893" s="15"/>
      <c r="BE893" s="15"/>
      <c r="BF893" s="15"/>
      <c r="BG893" s="15"/>
      <c r="BH893" s="15"/>
    </row>
    <row r="894" spans="2:60" ht="17.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5"/>
      <c r="BA894" s="15"/>
      <c r="BB894" s="15"/>
      <c r="BC894" s="15"/>
      <c r="BD894" s="15"/>
      <c r="BE894" s="15"/>
      <c r="BF894" s="15"/>
      <c r="BG894" s="15"/>
      <c r="BH894" s="15"/>
    </row>
    <row r="895" spans="2:60" ht="17.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5"/>
      <c r="BA895" s="15"/>
      <c r="BB895" s="15"/>
      <c r="BC895" s="15"/>
      <c r="BD895" s="15"/>
      <c r="BE895" s="15"/>
      <c r="BF895" s="15"/>
      <c r="BG895" s="15"/>
      <c r="BH895" s="15"/>
    </row>
    <row r="896" spans="2:60" ht="17.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5"/>
      <c r="BA896" s="15"/>
      <c r="BB896" s="15"/>
      <c r="BC896" s="15"/>
      <c r="BD896" s="15"/>
      <c r="BE896" s="15"/>
      <c r="BF896" s="15"/>
      <c r="BG896" s="15"/>
      <c r="BH896" s="15"/>
    </row>
    <row r="897" spans="2:60" ht="17.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5"/>
      <c r="BA897" s="15"/>
      <c r="BB897" s="15"/>
      <c r="BC897" s="15"/>
      <c r="BD897" s="15"/>
      <c r="BE897" s="15"/>
      <c r="BF897" s="15"/>
      <c r="BG897" s="15"/>
      <c r="BH897" s="15"/>
    </row>
    <row r="898" spans="2:60" ht="17.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5"/>
      <c r="BA898" s="15"/>
      <c r="BB898" s="15"/>
      <c r="BC898" s="15"/>
      <c r="BD898" s="15"/>
      <c r="BE898" s="15"/>
      <c r="BF898" s="15"/>
      <c r="BG898" s="15"/>
      <c r="BH898" s="15"/>
    </row>
    <row r="899" spans="2:60" ht="17.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5"/>
      <c r="BA899" s="15"/>
      <c r="BB899" s="15"/>
      <c r="BC899" s="15"/>
      <c r="BD899" s="15"/>
      <c r="BE899" s="15"/>
      <c r="BF899" s="15"/>
      <c r="BG899" s="15"/>
      <c r="BH899" s="15"/>
    </row>
    <row r="900" spans="2:60" ht="17.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5"/>
      <c r="BA900" s="15"/>
      <c r="BB900" s="15"/>
      <c r="BC900" s="15"/>
      <c r="BD900" s="15"/>
      <c r="BE900" s="15"/>
      <c r="BF900" s="15"/>
      <c r="BG900" s="15"/>
      <c r="BH900" s="15"/>
    </row>
    <row r="901" spans="2:60" ht="17.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5"/>
      <c r="BA901" s="15"/>
      <c r="BB901" s="15"/>
      <c r="BC901" s="15"/>
      <c r="BD901" s="15"/>
      <c r="BE901" s="15"/>
      <c r="BF901" s="15"/>
      <c r="BG901" s="15"/>
      <c r="BH901" s="15"/>
    </row>
    <row r="902" spans="2:60" ht="17.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5"/>
      <c r="BA902" s="15"/>
      <c r="BB902" s="15"/>
      <c r="BC902" s="15"/>
      <c r="BD902" s="15"/>
      <c r="BE902" s="15"/>
      <c r="BF902" s="15"/>
      <c r="BG902" s="15"/>
      <c r="BH902" s="15"/>
    </row>
    <row r="903" spans="2:60" ht="17.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5"/>
      <c r="BA903" s="15"/>
      <c r="BB903" s="15"/>
      <c r="BC903" s="15"/>
      <c r="BD903" s="15"/>
      <c r="BE903" s="15"/>
      <c r="BF903" s="15"/>
      <c r="BG903" s="15"/>
      <c r="BH903" s="15"/>
    </row>
    <row r="904" spans="2:60" ht="17.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5"/>
      <c r="BA904" s="15"/>
      <c r="BB904" s="15"/>
      <c r="BC904" s="15"/>
      <c r="BD904" s="15"/>
      <c r="BE904" s="15"/>
      <c r="BF904" s="15"/>
      <c r="BG904" s="15"/>
      <c r="BH904" s="15"/>
    </row>
    <row r="905" spans="2:60" ht="17.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5"/>
      <c r="BA905" s="15"/>
      <c r="BB905" s="15"/>
      <c r="BC905" s="15"/>
      <c r="BD905" s="15"/>
      <c r="BE905" s="15"/>
      <c r="BF905" s="15"/>
      <c r="BG905" s="15"/>
      <c r="BH905" s="15"/>
    </row>
    <row r="906" spans="2:60" ht="17.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5"/>
      <c r="BA906" s="15"/>
      <c r="BB906" s="15"/>
      <c r="BC906" s="15"/>
      <c r="BD906" s="15"/>
      <c r="BE906" s="15"/>
      <c r="BF906" s="15"/>
      <c r="BG906" s="15"/>
      <c r="BH906" s="15"/>
    </row>
    <row r="907" spans="2:60" ht="17.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5"/>
      <c r="BA907" s="15"/>
      <c r="BB907" s="15"/>
      <c r="BC907" s="15"/>
      <c r="BD907" s="15"/>
      <c r="BE907" s="15"/>
      <c r="BF907" s="15"/>
      <c r="BG907" s="15"/>
      <c r="BH907" s="15"/>
    </row>
    <row r="908" spans="2:60" ht="17.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5"/>
      <c r="BA908" s="15"/>
      <c r="BB908" s="15"/>
      <c r="BC908" s="15"/>
      <c r="BD908" s="15"/>
      <c r="BE908" s="15"/>
      <c r="BF908" s="15"/>
      <c r="BG908" s="15"/>
      <c r="BH908" s="15"/>
    </row>
    <row r="909" spans="2:60" ht="17.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5"/>
      <c r="BA909" s="15"/>
      <c r="BB909" s="15"/>
      <c r="BC909" s="15"/>
      <c r="BD909" s="15"/>
      <c r="BE909" s="15"/>
      <c r="BF909" s="15"/>
      <c r="BG909" s="15"/>
      <c r="BH909" s="15"/>
    </row>
    <row r="910" spans="2:60" ht="17.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5"/>
      <c r="BA910" s="15"/>
      <c r="BB910" s="15"/>
      <c r="BC910" s="15"/>
      <c r="BD910" s="15"/>
      <c r="BE910" s="15"/>
      <c r="BF910" s="15"/>
      <c r="BG910" s="15"/>
      <c r="BH910" s="15"/>
    </row>
    <row r="911" spans="2:60" ht="17.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5"/>
      <c r="BA911" s="15"/>
      <c r="BB911" s="15"/>
      <c r="BC911" s="15"/>
      <c r="BD911" s="15"/>
      <c r="BE911" s="15"/>
      <c r="BF911" s="15"/>
      <c r="BG911" s="15"/>
      <c r="BH911" s="15"/>
    </row>
    <row r="912" spans="2:60" ht="17.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5"/>
      <c r="BA912" s="15"/>
      <c r="BB912" s="15"/>
      <c r="BC912" s="15"/>
      <c r="BD912" s="15"/>
      <c r="BE912" s="15"/>
      <c r="BF912" s="15"/>
      <c r="BG912" s="15"/>
      <c r="BH912" s="15"/>
    </row>
    <row r="913" spans="2:60" ht="17.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5"/>
      <c r="BA913" s="15"/>
      <c r="BB913" s="15"/>
      <c r="BC913" s="15"/>
      <c r="BD913" s="15"/>
      <c r="BE913" s="15"/>
      <c r="BF913" s="15"/>
      <c r="BG913" s="15"/>
      <c r="BH913" s="15"/>
    </row>
    <row r="914" spans="2:60" ht="17.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5"/>
      <c r="BA914" s="15"/>
      <c r="BB914" s="15"/>
      <c r="BC914" s="15"/>
      <c r="BD914" s="15"/>
      <c r="BE914" s="15"/>
      <c r="BF914" s="15"/>
      <c r="BG914" s="15"/>
      <c r="BH914" s="15"/>
    </row>
    <row r="915" spans="2:60" ht="17.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5"/>
      <c r="BA915" s="15"/>
      <c r="BB915" s="15"/>
      <c r="BC915" s="15"/>
      <c r="BD915" s="15"/>
      <c r="BE915" s="15"/>
      <c r="BF915" s="15"/>
      <c r="BG915" s="15"/>
      <c r="BH915" s="15"/>
    </row>
    <row r="916" spans="2:60" ht="17.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5"/>
      <c r="BA916" s="15"/>
      <c r="BB916" s="15"/>
      <c r="BC916" s="15"/>
      <c r="BD916" s="15"/>
      <c r="BE916" s="15"/>
      <c r="BF916" s="15"/>
      <c r="BG916" s="15"/>
      <c r="BH916" s="15"/>
    </row>
    <row r="917" spans="2:60" ht="17.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5"/>
      <c r="BA917" s="15"/>
      <c r="BB917" s="15"/>
      <c r="BC917" s="15"/>
      <c r="BD917" s="15"/>
      <c r="BE917" s="15"/>
      <c r="BF917" s="15"/>
      <c r="BG917" s="15"/>
      <c r="BH917" s="15"/>
    </row>
    <row r="918" spans="2:60" ht="17.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5"/>
      <c r="BA918" s="15"/>
      <c r="BB918" s="15"/>
      <c r="BC918" s="15"/>
      <c r="BD918" s="15"/>
      <c r="BE918" s="15"/>
      <c r="BF918" s="15"/>
      <c r="BG918" s="15"/>
      <c r="BH918" s="15"/>
    </row>
    <row r="919" spans="2:60" ht="17.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5"/>
      <c r="BA919" s="15"/>
      <c r="BB919" s="15"/>
      <c r="BC919" s="15"/>
      <c r="BD919" s="15"/>
      <c r="BE919" s="15"/>
      <c r="BF919" s="15"/>
      <c r="BG919" s="15"/>
      <c r="BH919" s="15"/>
    </row>
    <row r="920" spans="2:60" ht="17.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5"/>
      <c r="BA920" s="15"/>
      <c r="BB920" s="15"/>
      <c r="BC920" s="15"/>
      <c r="BD920" s="15"/>
      <c r="BE920" s="15"/>
      <c r="BF920" s="15"/>
      <c r="BG920" s="15"/>
      <c r="BH920" s="15"/>
    </row>
    <row r="921" spans="2:60" ht="17.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5"/>
      <c r="BA921" s="15"/>
      <c r="BB921" s="15"/>
      <c r="BC921" s="15"/>
      <c r="BD921" s="15"/>
      <c r="BE921" s="15"/>
      <c r="BF921" s="15"/>
      <c r="BG921" s="15"/>
      <c r="BH921" s="15"/>
    </row>
    <row r="922" spans="2:60" ht="17.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5"/>
      <c r="BA922" s="15"/>
      <c r="BB922" s="15"/>
      <c r="BC922" s="15"/>
      <c r="BD922" s="15"/>
      <c r="BE922" s="15"/>
      <c r="BF922" s="15"/>
      <c r="BG922" s="15"/>
      <c r="BH922" s="15"/>
    </row>
    <row r="923" spans="2:60" ht="17.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5"/>
      <c r="BA923" s="15"/>
      <c r="BB923" s="15"/>
      <c r="BC923" s="15"/>
      <c r="BD923" s="15"/>
      <c r="BE923" s="15"/>
      <c r="BF923" s="15"/>
      <c r="BG923" s="15"/>
      <c r="BH923" s="15"/>
    </row>
    <row r="924" spans="2:60" ht="17.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5"/>
      <c r="BA924" s="15"/>
      <c r="BB924" s="15"/>
      <c r="BC924" s="15"/>
      <c r="BD924" s="15"/>
      <c r="BE924" s="15"/>
      <c r="BF924" s="15"/>
      <c r="BG924" s="15"/>
      <c r="BH924" s="15"/>
    </row>
    <row r="925" spans="2:60" ht="17.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5"/>
      <c r="BA925" s="15"/>
      <c r="BB925" s="15"/>
      <c r="BC925" s="15"/>
      <c r="BD925" s="15"/>
      <c r="BE925" s="15"/>
      <c r="BF925" s="15"/>
      <c r="BG925" s="15"/>
      <c r="BH925" s="15"/>
    </row>
    <row r="926" spans="2:60" ht="17.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5"/>
      <c r="BA926" s="15"/>
      <c r="BB926" s="15"/>
      <c r="BC926" s="15"/>
      <c r="BD926" s="15"/>
      <c r="BE926" s="15"/>
      <c r="BF926" s="15"/>
      <c r="BG926" s="15"/>
      <c r="BH926" s="15"/>
    </row>
    <row r="927" spans="2:60" ht="17.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5"/>
      <c r="BA927" s="15"/>
      <c r="BB927" s="15"/>
      <c r="BC927" s="15"/>
      <c r="BD927" s="15"/>
      <c r="BE927" s="15"/>
      <c r="BF927" s="15"/>
      <c r="BG927" s="15"/>
      <c r="BH927" s="15"/>
    </row>
    <row r="928" spans="2:60" ht="17.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5"/>
      <c r="BA928" s="15"/>
      <c r="BB928" s="15"/>
      <c r="BC928" s="15"/>
      <c r="BD928" s="15"/>
      <c r="BE928" s="15"/>
      <c r="BF928" s="15"/>
      <c r="BG928" s="15"/>
      <c r="BH928" s="15"/>
    </row>
    <row r="929" spans="2:60" ht="17.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5"/>
      <c r="BA929" s="15"/>
      <c r="BB929" s="15"/>
      <c r="BC929" s="15"/>
      <c r="BD929" s="15"/>
      <c r="BE929" s="15"/>
      <c r="BF929" s="15"/>
      <c r="BG929" s="15"/>
      <c r="BH929" s="15"/>
    </row>
    <row r="930" spans="2:60" ht="17.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5"/>
      <c r="BA930" s="15"/>
      <c r="BB930" s="15"/>
      <c r="BC930" s="15"/>
      <c r="BD930" s="15"/>
      <c r="BE930" s="15"/>
      <c r="BF930" s="15"/>
      <c r="BG930" s="15"/>
      <c r="BH930" s="15"/>
    </row>
    <row r="931" spans="2:60" ht="17.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5"/>
      <c r="BA931" s="15"/>
      <c r="BB931" s="15"/>
      <c r="BC931" s="15"/>
      <c r="BD931" s="15"/>
      <c r="BE931" s="15"/>
      <c r="BF931" s="15"/>
      <c r="BG931" s="15"/>
      <c r="BH931" s="15"/>
    </row>
    <row r="932" spans="2:60" ht="17.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5"/>
      <c r="BA932" s="15"/>
      <c r="BB932" s="15"/>
      <c r="BC932" s="15"/>
      <c r="BD932" s="15"/>
      <c r="BE932" s="15"/>
      <c r="BF932" s="15"/>
      <c r="BG932" s="15"/>
      <c r="BH932" s="15"/>
    </row>
    <row r="933" spans="2:60" ht="17.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5"/>
      <c r="BA933" s="15"/>
      <c r="BB933" s="15"/>
      <c r="BC933" s="15"/>
      <c r="BD933" s="15"/>
      <c r="BE933" s="15"/>
      <c r="BF933" s="15"/>
      <c r="BG933" s="15"/>
      <c r="BH933" s="15"/>
    </row>
    <row r="934" spans="2:60" ht="17.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5"/>
      <c r="BA934" s="15"/>
      <c r="BB934" s="15"/>
      <c r="BC934" s="15"/>
      <c r="BD934" s="15"/>
      <c r="BE934" s="15"/>
      <c r="BF934" s="15"/>
      <c r="BG934" s="15"/>
      <c r="BH934" s="15"/>
    </row>
    <row r="935" spans="2:60" ht="17.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5"/>
      <c r="BA935" s="15"/>
      <c r="BB935" s="15"/>
      <c r="BC935" s="15"/>
      <c r="BD935" s="15"/>
      <c r="BE935" s="15"/>
      <c r="BF935" s="15"/>
      <c r="BG935" s="15"/>
      <c r="BH935" s="15"/>
    </row>
    <row r="936" spans="2:60" ht="17.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5"/>
      <c r="BA936" s="15"/>
      <c r="BB936" s="15"/>
      <c r="BC936" s="15"/>
      <c r="BD936" s="15"/>
      <c r="BE936" s="15"/>
      <c r="BF936" s="15"/>
      <c r="BG936" s="15"/>
      <c r="BH936" s="15"/>
    </row>
    <row r="937" spans="2:60" ht="17.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5"/>
      <c r="BA937" s="15"/>
      <c r="BB937" s="15"/>
      <c r="BC937" s="15"/>
      <c r="BD937" s="15"/>
      <c r="BE937" s="15"/>
      <c r="BF937" s="15"/>
      <c r="BG937" s="15"/>
      <c r="BH937" s="15"/>
    </row>
    <row r="938" spans="2:60" ht="17.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5"/>
      <c r="BA938" s="15"/>
      <c r="BB938" s="15"/>
      <c r="BC938" s="15"/>
      <c r="BD938" s="15"/>
      <c r="BE938" s="15"/>
      <c r="BF938" s="15"/>
      <c r="BG938" s="15"/>
      <c r="BH938" s="15"/>
    </row>
    <row r="939" spans="2:60" ht="17.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5"/>
      <c r="BA939" s="15"/>
      <c r="BB939" s="15"/>
      <c r="BC939" s="15"/>
      <c r="BD939" s="15"/>
      <c r="BE939" s="15"/>
      <c r="BF939" s="15"/>
      <c r="BG939" s="15"/>
      <c r="BH939" s="15"/>
    </row>
    <row r="940" spans="2:60" ht="17.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5"/>
      <c r="BA940" s="15"/>
      <c r="BB940" s="15"/>
      <c r="BC940" s="15"/>
      <c r="BD940" s="15"/>
      <c r="BE940" s="15"/>
      <c r="BF940" s="15"/>
      <c r="BG940" s="15"/>
      <c r="BH940" s="15"/>
    </row>
    <row r="941" spans="2:60" ht="17.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5"/>
      <c r="BA941" s="15"/>
      <c r="BB941" s="15"/>
      <c r="BC941" s="15"/>
      <c r="BD941" s="15"/>
      <c r="BE941" s="15"/>
      <c r="BF941" s="15"/>
      <c r="BG941" s="15"/>
      <c r="BH941" s="15"/>
    </row>
    <row r="942" spans="2:60" ht="17.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5"/>
      <c r="BA942" s="15"/>
      <c r="BB942" s="15"/>
      <c r="BC942" s="15"/>
      <c r="BD942" s="15"/>
      <c r="BE942" s="15"/>
      <c r="BF942" s="15"/>
      <c r="BG942" s="15"/>
      <c r="BH942" s="15"/>
    </row>
    <row r="943" spans="2:60" ht="17.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5"/>
      <c r="BA943" s="15"/>
      <c r="BB943" s="15"/>
      <c r="BC943" s="15"/>
      <c r="BD943" s="15"/>
      <c r="BE943" s="15"/>
      <c r="BF943" s="15"/>
      <c r="BG943" s="15"/>
      <c r="BH943" s="15"/>
    </row>
    <row r="944" spans="2:60" ht="17.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5"/>
      <c r="BA944" s="15"/>
      <c r="BB944" s="15"/>
      <c r="BC944" s="15"/>
      <c r="BD944" s="15"/>
      <c r="BE944" s="15"/>
      <c r="BF944" s="15"/>
      <c r="BG944" s="15"/>
      <c r="BH944" s="15"/>
    </row>
    <row r="945" spans="2:60" ht="17.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5"/>
      <c r="BA945" s="15"/>
      <c r="BB945" s="15"/>
      <c r="BC945" s="15"/>
      <c r="BD945" s="15"/>
      <c r="BE945" s="15"/>
      <c r="BF945" s="15"/>
      <c r="BG945" s="15"/>
      <c r="BH945" s="15"/>
    </row>
    <row r="946" spans="2:60" ht="17.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5"/>
      <c r="BA946" s="15"/>
      <c r="BB946" s="15"/>
      <c r="BC946" s="15"/>
      <c r="BD946" s="15"/>
      <c r="BE946" s="15"/>
      <c r="BF946" s="15"/>
      <c r="BG946" s="15"/>
      <c r="BH946" s="15"/>
    </row>
    <row r="947" spans="2:60" ht="17.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5"/>
      <c r="BA947" s="15"/>
      <c r="BB947" s="15"/>
      <c r="BC947" s="15"/>
      <c r="BD947" s="15"/>
      <c r="BE947" s="15"/>
      <c r="BF947" s="15"/>
      <c r="BG947" s="15"/>
      <c r="BH947" s="15"/>
    </row>
    <row r="948" spans="2:60" ht="17.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5"/>
      <c r="BA948" s="15"/>
      <c r="BB948" s="15"/>
      <c r="BC948" s="15"/>
      <c r="BD948" s="15"/>
      <c r="BE948" s="15"/>
      <c r="BF948" s="15"/>
      <c r="BG948" s="15"/>
      <c r="BH948" s="15"/>
    </row>
    <row r="949" spans="2:60" ht="17.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5"/>
      <c r="BA949" s="15"/>
      <c r="BB949" s="15"/>
      <c r="BC949" s="15"/>
      <c r="BD949" s="15"/>
      <c r="BE949" s="15"/>
      <c r="BF949" s="15"/>
      <c r="BG949" s="15"/>
      <c r="BH949" s="15"/>
    </row>
    <row r="950" spans="2:60" ht="17.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5"/>
      <c r="BA950" s="15"/>
      <c r="BB950" s="15"/>
      <c r="BC950" s="15"/>
      <c r="BD950" s="15"/>
      <c r="BE950" s="15"/>
      <c r="BF950" s="15"/>
      <c r="BG950" s="15"/>
      <c r="BH950" s="15"/>
    </row>
    <row r="951" spans="2:60" ht="17.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5"/>
      <c r="BA951" s="15"/>
      <c r="BB951" s="15"/>
      <c r="BC951" s="15"/>
      <c r="BD951" s="15"/>
      <c r="BE951" s="15"/>
      <c r="BF951" s="15"/>
      <c r="BG951" s="15"/>
      <c r="BH951" s="15"/>
    </row>
    <row r="952" spans="2:60" ht="17.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5"/>
      <c r="BA952" s="15"/>
      <c r="BB952" s="15"/>
      <c r="BC952" s="15"/>
      <c r="BD952" s="15"/>
      <c r="BE952" s="15"/>
      <c r="BF952" s="15"/>
      <c r="BG952" s="15"/>
      <c r="BH952" s="15"/>
    </row>
    <row r="953" spans="2:60" ht="17.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5"/>
      <c r="BA953" s="15"/>
      <c r="BB953" s="15"/>
      <c r="BC953" s="15"/>
      <c r="BD953" s="15"/>
      <c r="BE953" s="15"/>
      <c r="BF953" s="15"/>
      <c r="BG953" s="15"/>
      <c r="BH953" s="15"/>
    </row>
    <row r="954" spans="2:60" ht="17.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5"/>
      <c r="BA954" s="15"/>
      <c r="BB954" s="15"/>
      <c r="BC954" s="15"/>
      <c r="BD954" s="15"/>
      <c r="BE954" s="15"/>
      <c r="BF954" s="15"/>
      <c r="BG954" s="15"/>
      <c r="BH954" s="15"/>
    </row>
    <row r="955" spans="2:60" ht="17.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5"/>
      <c r="BA955" s="15"/>
      <c r="BB955" s="15"/>
      <c r="BC955" s="15"/>
      <c r="BD955" s="15"/>
      <c r="BE955" s="15"/>
      <c r="BF955" s="15"/>
      <c r="BG955" s="15"/>
      <c r="BH955" s="15"/>
    </row>
    <row r="956" spans="2:60" ht="17.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5"/>
      <c r="BA956" s="15"/>
      <c r="BB956" s="15"/>
      <c r="BC956" s="15"/>
      <c r="BD956" s="15"/>
      <c r="BE956" s="15"/>
      <c r="BF956" s="15"/>
      <c r="BG956" s="15"/>
      <c r="BH956" s="15"/>
    </row>
    <row r="957" spans="2:60" ht="17.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5"/>
      <c r="BA957" s="15"/>
      <c r="BB957" s="15"/>
      <c r="BC957" s="15"/>
      <c r="BD957" s="15"/>
      <c r="BE957" s="15"/>
      <c r="BF957" s="15"/>
      <c r="BG957" s="15"/>
      <c r="BH957" s="15"/>
    </row>
    <row r="958" spans="2:60" ht="17.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5"/>
      <c r="BA958" s="15"/>
      <c r="BB958" s="15"/>
      <c r="BC958" s="15"/>
      <c r="BD958" s="15"/>
      <c r="BE958" s="15"/>
      <c r="BF958" s="15"/>
      <c r="BG958" s="15"/>
      <c r="BH958" s="15"/>
    </row>
    <row r="959" spans="2:60" ht="17.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5"/>
      <c r="BA959" s="15"/>
      <c r="BB959" s="15"/>
      <c r="BC959" s="15"/>
      <c r="BD959" s="15"/>
      <c r="BE959" s="15"/>
      <c r="BF959" s="15"/>
      <c r="BG959" s="15"/>
      <c r="BH959" s="15"/>
    </row>
    <row r="960" spans="2:60" ht="17.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5"/>
      <c r="BA960" s="15"/>
      <c r="BB960" s="15"/>
      <c r="BC960" s="15"/>
      <c r="BD960" s="15"/>
      <c r="BE960" s="15"/>
      <c r="BF960" s="15"/>
      <c r="BG960" s="15"/>
      <c r="BH960" s="15"/>
    </row>
    <row r="961" spans="2:60" ht="17.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5"/>
      <c r="BA961" s="15"/>
      <c r="BB961" s="15"/>
      <c r="BC961" s="15"/>
      <c r="BD961" s="15"/>
      <c r="BE961" s="15"/>
      <c r="BF961" s="15"/>
      <c r="BG961" s="15"/>
      <c r="BH961" s="15"/>
    </row>
    <row r="962" spans="2:60" ht="17.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5"/>
      <c r="BA962" s="15"/>
      <c r="BB962" s="15"/>
      <c r="BC962" s="15"/>
      <c r="BD962" s="15"/>
      <c r="BE962" s="15"/>
      <c r="BF962" s="15"/>
      <c r="BG962" s="15"/>
      <c r="BH962" s="15"/>
    </row>
    <row r="963" spans="2:60" ht="17.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5"/>
      <c r="BA963" s="15"/>
      <c r="BB963" s="15"/>
      <c r="BC963" s="15"/>
      <c r="BD963" s="15"/>
      <c r="BE963" s="15"/>
      <c r="BF963" s="15"/>
      <c r="BG963" s="15"/>
      <c r="BH963" s="15"/>
    </row>
    <row r="964" spans="2:60" ht="17.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5"/>
      <c r="BA964" s="15"/>
      <c r="BB964" s="15"/>
      <c r="BC964" s="15"/>
      <c r="BD964" s="15"/>
      <c r="BE964" s="15"/>
      <c r="BF964" s="15"/>
      <c r="BG964" s="15"/>
      <c r="BH964" s="15"/>
    </row>
    <row r="965" spans="2:60" ht="17.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5"/>
      <c r="BA965" s="15"/>
      <c r="BB965" s="15"/>
      <c r="BC965" s="15"/>
      <c r="BD965" s="15"/>
      <c r="BE965" s="15"/>
      <c r="BF965" s="15"/>
      <c r="BG965" s="15"/>
      <c r="BH965" s="15"/>
    </row>
    <row r="966" spans="2:60" ht="17.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5"/>
      <c r="BA966" s="15"/>
      <c r="BB966" s="15"/>
      <c r="BC966" s="15"/>
      <c r="BD966" s="15"/>
      <c r="BE966" s="15"/>
      <c r="BF966" s="15"/>
      <c r="BG966" s="15"/>
      <c r="BH966" s="15"/>
    </row>
    <row r="967" spans="2:60" ht="17.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5"/>
      <c r="BA967" s="15"/>
      <c r="BB967" s="15"/>
      <c r="BC967" s="15"/>
      <c r="BD967" s="15"/>
      <c r="BE967" s="15"/>
      <c r="BF967" s="15"/>
      <c r="BG967" s="15"/>
      <c r="BH967" s="15"/>
    </row>
    <row r="968" spans="2:60" ht="17.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5"/>
      <c r="BA968" s="15"/>
      <c r="BB968" s="15"/>
      <c r="BC968" s="15"/>
      <c r="BD968" s="15"/>
      <c r="BE968" s="15"/>
      <c r="BF968" s="15"/>
      <c r="BG968" s="15"/>
      <c r="BH968" s="15"/>
    </row>
    <row r="969" spans="2:60" ht="17.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5"/>
      <c r="BA969" s="15"/>
      <c r="BB969" s="15"/>
      <c r="BC969" s="15"/>
      <c r="BD969" s="15"/>
      <c r="BE969" s="15"/>
      <c r="BF969" s="15"/>
      <c r="BG969" s="15"/>
      <c r="BH969" s="15"/>
    </row>
    <row r="970" spans="2:60" ht="17.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5"/>
      <c r="BA970" s="15"/>
      <c r="BB970" s="15"/>
      <c r="BC970" s="15"/>
      <c r="BD970" s="15"/>
      <c r="BE970" s="15"/>
      <c r="BF970" s="15"/>
      <c r="BG970" s="15"/>
      <c r="BH970" s="15"/>
    </row>
    <row r="971" spans="2:60" ht="17.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5"/>
      <c r="BA971" s="15"/>
      <c r="BB971" s="15"/>
      <c r="BC971" s="15"/>
      <c r="BD971" s="15"/>
      <c r="BE971" s="15"/>
      <c r="BF971" s="15"/>
      <c r="BG971" s="15"/>
      <c r="BH971" s="15"/>
    </row>
    <row r="972" spans="2:60" ht="17.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5"/>
      <c r="BA972" s="15"/>
      <c r="BB972" s="15"/>
      <c r="BC972" s="15"/>
      <c r="BD972" s="15"/>
      <c r="BE972" s="15"/>
      <c r="BF972" s="15"/>
      <c r="BG972" s="15"/>
      <c r="BH972" s="15"/>
    </row>
    <row r="973" spans="2:60" ht="17.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5"/>
      <c r="BA973" s="15"/>
      <c r="BB973" s="15"/>
      <c r="BC973" s="15"/>
      <c r="BD973" s="15"/>
      <c r="BE973" s="15"/>
      <c r="BF973" s="15"/>
      <c r="BG973" s="15"/>
      <c r="BH973" s="15"/>
    </row>
    <row r="974" spans="2:60" ht="17.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5"/>
      <c r="BA974" s="15"/>
      <c r="BB974" s="15"/>
      <c r="BC974" s="15"/>
      <c r="BD974" s="15"/>
      <c r="BE974" s="15"/>
      <c r="BF974" s="15"/>
      <c r="BG974" s="15"/>
      <c r="BH974" s="15"/>
    </row>
    <row r="975" spans="2:60" ht="17.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5"/>
      <c r="BA975" s="15"/>
      <c r="BB975" s="15"/>
      <c r="BC975" s="15"/>
      <c r="BD975" s="15"/>
      <c r="BE975" s="15"/>
      <c r="BF975" s="15"/>
      <c r="BG975" s="15"/>
      <c r="BH975" s="15"/>
    </row>
    <row r="976" spans="2:60" ht="17.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5"/>
      <c r="BA976" s="15"/>
      <c r="BB976" s="15"/>
      <c r="BC976" s="15"/>
      <c r="BD976" s="15"/>
      <c r="BE976" s="15"/>
      <c r="BF976" s="15"/>
      <c r="BG976" s="15"/>
      <c r="BH976" s="15"/>
    </row>
    <row r="977" spans="2:60" ht="17.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5"/>
      <c r="BA977" s="15"/>
      <c r="BB977" s="15"/>
      <c r="BC977" s="15"/>
      <c r="BD977" s="15"/>
      <c r="BE977" s="15"/>
      <c r="BF977" s="15"/>
      <c r="BG977" s="15"/>
      <c r="BH977" s="15"/>
    </row>
    <row r="978" spans="2:60" ht="17.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5"/>
      <c r="BA978" s="15"/>
      <c r="BB978" s="15"/>
      <c r="BC978" s="15"/>
      <c r="BD978" s="15"/>
      <c r="BE978" s="15"/>
      <c r="BF978" s="15"/>
      <c r="BG978" s="15"/>
      <c r="BH978" s="15"/>
    </row>
    <row r="979" spans="2:60" ht="17.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5"/>
      <c r="BA979" s="15"/>
      <c r="BB979" s="15"/>
      <c r="BC979" s="15"/>
      <c r="BD979" s="15"/>
      <c r="BE979" s="15"/>
      <c r="BF979" s="15"/>
      <c r="BG979" s="15"/>
      <c r="BH979" s="15"/>
    </row>
    <row r="980" spans="2:60" ht="17.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5"/>
      <c r="BA980" s="15"/>
      <c r="BB980" s="15"/>
      <c r="BC980" s="15"/>
      <c r="BD980" s="15"/>
      <c r="BE980" s="15"/>
      <c r="BF980" s="15"/>
      <c r="BG980" s="15"/>
      <c r="BH980" s="15"/>
    </row>
    <row r="981" spans="2:60" ht="17.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2:60" ht="17.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2:60" ht="17.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2:60" ht="17.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2:60" ht="17.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2:60" ht="17.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2:60" ht="17.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2:60" ht="17.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2:60" ht="17.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2:60" ht="17.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2:60" ht="17.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2:60" ht="17.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2:51" ht="17.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2:51" ht="17.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2:51" ht="17.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2:51" ht="17.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2:51" ht="17.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2:51" ht="17.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2:51" ht="17.25">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row r="1000" spans="2:51" ht="17.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row>
    <row r="1001" spans="2:51" ht="17.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row>
    <row r="1002" spans="2:51" ht="17.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row>
    <row r="1003" spans="2:51" ht="17.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row>
    <row r="1004" spans="2:51" ht="17.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row>
    <row r="1005" spans="2:51" ht="17.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row>
    <row r="1006" spans="2:51" ht="17.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row>
    <row r="1007" spans="2:51" ht="17.25">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row>
    <row r="1008" spans="2:51" ht="17.25">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row>
    <row r="1009" spans="2:51" ht="17.25">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row>
    <row r="1010" spans="2:51" ht="17.25">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row>
    <row r="1011" spans="2:51" ht="17.25">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row>
    <row r="1012" spans="2:51" ht="17.25">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row>
    <row r="1013" spans="2:51" ht="17.25">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row>
    <row r="1014" spans="2:51" ht="17.25">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row>
    <row r="1015" spans="2:51" ht="17.25">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row>
    <row r="1016" spans="2:51" ht="17.25">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row>
    <row r="1017" spans="2:51" ht="17.25">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row>
    <row r="1018" spans="2:51" ht="17.25">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row>
    <row r="1019" spans="2:51" ht="17.25">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row>
    <row r="1020" spans="2:51" ht="17.25">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row>
    <row r="1021" spans="2:51" ht="17.25">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row>
    <row r="1022" spans="2:51" ht="17.25">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row>
    <row r="1023" spans="2:51" ht="17.25">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row>
    <row r="1024" spans="2:51" ht="17.25">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row>
    <row r="1025" spans="2:51" ht="17.25">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row>
    <row r="1026" spans="2:51" ht="17.25">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row>
    <row r="1027" spans="2:51" ht="17.25">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row>
    <row r="1028" spans="2:51" ht="17.25">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row>
    <row r="1029" spans="2:51" ht="17.25">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row>
    <row r="1030" spans="2:51" ht="17.25">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row>
    <row r="1031" spans="2:51" ht="17.25">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row>
    <row r="1032" spans="2:51" ht="17.25">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row>
    <row r="1033" spans="2:51" ht="17.25">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row>
    <row r="1034" spans="2:51" ht="17.25">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row>
    <row r="1035" spans="2:51" ht="17.25">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row>
    <row r="1036" spans="2:51" ht="17.25">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row>
    <row r="1037" spans="2:51" ht="17.25">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row>
    <row r="1038" spans="2:51" ht="17.25">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row>
    <row r="1039" spans="2:51" ht="17.25">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row>
  </sheetData>
  <mergeCells count="1">
    <mergeCell ref="C120:D120"/>
  </mergeCells>
  <pageMargins left="0.5" right="0.5" top="0.5" bottom="0.5" header="0.5" footer="0.5"/>
  <pageSetup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1031"/>
  <sheetViews>
    <sheetView showGridLines="0" zoomScale="50" zoomScaleNormal="50" workbookViewId="0">
      <selection activeCell="B1" sqref="B1"/>
    </sheetView>
  </sheetViews>
  <sheetFormatPr defaultColWidth="10.6640625" defaultRowHeight="15"/>
  <cols>
    <col min="1" max="1" width="1.5546875" customWidth="1"/>
    <col min="2" max="2" width="3.6640625" customWidth="1"/>
    <col min="3" max="3" width="33" customWidth="1"/>
    <col min="5" max="5" width="13.21875" customWidth="1"/>
    <col min="6" max="6" width="13.6640625" customWidth="1"/>
    <col min="7" max="7" width="12.44140625" customWidth="1"/>
    <col min="8" max="8" width="11.21875" customWidth="1"/>
    <col min="9" max="9" width="12.77734375" bestFit="1" customWidth="1"/>
    <col min="10" max="10" width="9.6640625" customWidth="1"/>
    <col min="11" max="11" width="12.77734375" bestFit="1" customWidth="1"/>
    <col min="12" max="12" width="12.88671875" bestFit="1" customWidth="1"/>
    <col min="13" max="13" width="13.21875" bestFit="1" customWidth="1"/>
    <col min="14" max="14" width="12.88671875" bestFit="1" customWidth="1"/>
    <col min="15" max="15" width="13" bestFit="1" customWidth="1"/>
    <col min="16" max="16" width="13.5546875" bestFit="1" customWidth="1"/>
    <col min="17" max="20" width="13.6640625" bestFit="1" customWidth="1"/>
    <col min="21" max="21" width="13.77734375" bestFit="1" customWidth="1"/>
    <col min="22" max="22" width="13.21875" bestFit="1" customWidth="1"/>
    <col min="23" max="24" width="13.6640625" bestFit="1" customWidth="1"/>
    <col min="25" max="25" width="13.44140625" bestFit="1" customWidth="1"/>
    <col min="26" max="26" width="14.21875" bestFit="1" customWidth="1"/>
    <col min="27" max="27" width="13.6640625" bestFit="1" customWidth="1"/>
    <col min="28" max="28" width="14.109375" bestFit="1" customWidth="1"/>
    <col min="29" max="30" width="13.88671875" bestFit="1" customWidth="1"/>
    <col min="31" max="31" width="14.33203125" bestFit="1" customWidth="1"/>
    <col min="32" max="32" width="12.77734375" bestFit="1" customWidth="1"/>
  </cols>
  <sheetData>
    <row r="1" spans="1:60" ht="45.75" customHeight="1">
      <c r="B1" s="1"/>
      <c r="C1" s="18" t="s">
        <v>146</v>
      </c>
      <c r="D1" s="1"/>
      <c r="E1" s="1"/>
      <c r="F1" s="1"/>
      <c r="H1" s="1"/>
      <c r="I1" s="2">
        <f ca="1">NOW()</f>
        <v>42703.698473611112</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5"/>
      <c r="BA1" s="15"/>
      <c r="BB1" s="15"/>
      <c r="BC1" s="15"/>
      <c r="BD1" s="15"/>
      <c r="BE1" s="15"/>
      <c r="BF1" s="15"/>
      <c r="BG1" s="15"/>
      <c r="BH1" s="15"/>
    </row>
    <row r="2" spans="1:60" ht="9.75" customHeight="1">
      <c r="A2" s="49"/>
      <c r="B2" s="49"/>
      <c r="C2" s="49"/>
      <c r="D2" s="49"/>
      <c r="E2" s="49"/>
      <c r="F2" s="49"/>
      <c r="G2" s="49"/>
      <c r="H2" s="49"/>
      <c r="I2" s="49"/>
      <c r="J2" s="49"/>
      <c r="K2" s="49"/>
      <c r="L2" s="49"/>
      <c r="M2" s="49"/>
      <c r="N2" s="49"/>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5"/>
      <c r="BA2" s="15"/>
      <c r="BB2" s="15"/>
      <c r="BC2" s="15"/>
      <c r="BD2" s="15"/>
      <c r="BE2" s="15"/>
      <c r="BF2" s="15"/>
      <c r="BG2" s="15"/>
      <c r="BH2" s="15"/>
    </row>
    <row r="3" spans="1:60" ht="17.25">
      <c r="A3" s="49"/>
      <c r="B3" s="1"/>
      <c r="C3" s="51" t="s">
        <v>0</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5"/>
      <c r="BA3" s="15"/>
      <c r="BB3" s="15"/>
      <c r="BC3" s="15"/>
      <c r="BD3" s="15"/>
      <c r="BE3" s="15"/>
      <c r="BF3" s="15"/>
      <c r="BG3" s="15"/>
      <c r="BH3" s="15"/>
    </row>
    <row r="4" spans="1:60" ht="17.25">
      <c r="A4" s="49"/>
      <c r="B4" s="1"/>
      <c r="C4" s="31" t="s">
        <v>130</v>
      </c>
      <c r="D4" s="25">
        <v>1994</v>
      </c>
      <c r="E4" s="1"/>
      <c r="F4" s="3" t="s">
        <v>3</v>
      </c>
      <c r="G4" s="3"/>
      <c r="H4" s="3"/>
      <c r="I4" s="3"/>
      <c r="J4" s="3"/>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5"/>
      <c r="BA4" s="15"/>
      <c r="BB4" s="15"/>
      <c r="BC4" s="15"/>
      <c r="BD4" s="15"/>
      <c r="BE4" s="15"/>
      <c r="BF4" s="15"/>
      <c r="BG4" s="15"/>
      <c r="BH4" s="15"/>
    </row>
    <row r="5" spans="1:60" ht="17.25">
      <c r="A5" s="49"/>
      <c r="B5" s="1"/>
      <c r="C5" s="3" t="s">
        <v>1</v>
      </c>
      <c r="D5" s="3" t="s">
        <v>2</v>
      </c>
      <c r="E5" s="3"/>
      <c r="F5" s="3" t="s">
        <v>5</v>
      </c>
      <c r="G5" s="23">
        <v>0.75</v>
      </c>
      <c r="H5" s="3"/>
      <c r="I5" s="3" t="s">
        <v>6</v>
      </c>
      <c r="J5" s="3"/>
      <c r="K5" s="5">
        <f>$G$6</f>
        <v>220000</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1"/>
      <c r="AX5" s="1"/>
      <c r="AY5" s="1"/>
      <c r="AZ5" s="15"/>
      <c r="BA5" s="15"/>
      <c r="BB5" s="15"/>
      <c r="BC5" s="15"/>
      <c r="BD5" s="15"/>
      <c r="BE5" s="15"/>
      <c r="BF5" s="15"/>
      <c r="BG5" s="15"/>
      <c r="BH5" s="15"/>
    </row>
    <row r="6" spans="1:60" ht="17.25">
      <c r="A6" s="49"/>
      <c r="B6" s="1"/>
      <c r="C6" s="3" t="s">
        <v>4</v>
      </c>
      <c r="D6" s="22">
        <v>880000</v>
      </c>
      <c r="E6" s="3"/>
      <c r="F6" s="3" t="s">
        <v>8</v>
      </c>
      <c r="G6" s="5">
        <f>D6*(1-G5)</f>
        <v>220000</v>
      </c>
      <c r="H6" s="3"/>
      <c r="I6" s="3" t="s">
        <v>9</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1"/>
      <c r="AX6" s="1"/>
      <c r="AY6" s="1"/>
      <c r="AZ6" s="15"/>
      <c r="BA6" s="15"/>
      <c r="BB6" s="15"/>
      <c r="BC6" s="15"/>
      <c r="BD6" s="15"/>
      <c r="BE6" s="15"/>
      <c r="BF6" s="15"/>
      <c r="BG6" s="15"/>
      <c r="BH6" s="15"/>
    </row>
    <row r="7" spans="1:60" ht="17.25">
      <c r="A7" s="49"/>
      <c r="B7" s="1"/>
      <c r="C7" s="3" t="s">
        <v>7</v>
      </c>
      <c r="D7" s="20">
        <v>9150</v>
      </c>
      <c r="E7" s="3"/>
      <c r="F7" s="3" t="s">
        <v>11</v>
      </c>
      <c r="G7" s="5">
        <f>D6-G6</f>
        <v>660000</v>
      </c>
      <c r="H7" s="3"/>
      <c r="I7" s="3" t="s">
        <v>12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1"/>
      <c r="AX7" s="1"/>
      <c r="AY7" s="1"/>
      <c r="AZ7" s="15"/>
      <c r="BA7" s="15"/>
      <c r="BB7" s="15"/>
      <c r="BC7" s="15"/>
      <c r="BD7" s="15"/>
      <c r="BE7" s="15"/>
      <c r="BF7" s="15"/>
      <c r="BG7" s="15"/>
      <c r="BH7" s="15"/>
    </row>
    <row r="8" spans="1:60" ht="17.25">
      <c r="A8" s="49"/>
      <c r="B8" s="1"/>
      <c r="C8" s="3" t="s">
        <v>10</v>
      </c>
      <c r="D8" s="7">
        <f>+D6/D7</f>
        <v>96.174863387978135</v>
      </c>
      <c r="E8" s="3"/>
      <c r="F8" s="3" t="s">
        <v>14</v>
      </c>
      <c r="G8" s="24">
        <v>9.2999999999999999E-2</v>
      </c>
      <c r="H8" s="3"/>
      <c r="I8" s="3" t="s">
        <v>15</v>
      </c>
      <c r="J8" s="3"/>
      <c r="K8" s="5">
        <f>SUM(K5:K7)</f>
        <v>220000</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1"/>
      <c r="AX8" s="1"/>
      <c r="AY8" s="1"/>
      <c r="AZ8" s="15"/>
      <c r="BA8" s="15"/>
      <c r="BB8" s="15"/>
      <c r="BC8" s="15"/>
      <c r="BD8" s="15"/>
      <c r="BE8" s="15"/>
      <c r="BF8" s="15"/>
      <c r="BG8" s="15"/>
      <c r="BH8" s="15"/>
    </row>
    <row r="9" spans="1:60" ht="17.25">
      <c r="A9" s="49"/>
      <c r="B9" s="1"/>
      <c r="C9" s="3" t="s">
        <v>13</v>
      </c>
      <c r="D9" s="7">
        <f>(D6-D13)/D7</f>
        <v>96.174863387978135</v>
      </c>
      <c r="E9" s="3"/>
      <c r="F9" s="3" t="s">
        <v>17</v>
      </c>
      <c r="G9" s="20">
        <v>25</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1"/>
      <c r="AX9" s="1"/>
      <c r="AY9" s="1"/>
      <c r="AZ9" s="15"/>
      <c r="BA9" s="15"/>
      <c r="BB9" s="15"/>
      <c r="BC9" s="15"/>
      <c r="BD9" s="15"/>
      <c r="BE9" s="15"/>
      <c r="BF9" s="15"/>
      <c r="BG9" s="15"/>
      <c r="BH9" s="15"/>
    </row>
    <row r="10" spans="1:60" ht="17.25">
      <c r="A10" s="49"/>
      <c r="B10" s="1"/>
      <c r="C10" s="3" t="s">
        <v>16</v>
      </c>
      <c r="D10" s="23">
        <v>0.8</v>
      </c>
      <c r="E10" s="3"/>
      <c r="F10" s="3" t="s">
        <v>19</v>
      </c>
      <c r="G10" s="5">
        <f>AS177</f>
        <v>68832.259652663328</v>
      </c>
      <c r="H10" s="3" t="s">
        <v>2</v>
      </c>
      <c r="I10" s="3" t="s">
        <v>131</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1"/>
      <c r="AX10" s="1"/>
      <c r="AY10" s="1"/>
      <c r="AZ10" s="15"/>
      <c r="BA10" s="15"/>
      <c r="BB10" s="15"/>
      <c r="BC10" s="15"/>
      <c r="BD10" s="15"/>
      <c r="BE10" s="15"/>
      <c r="BF10" s="15"/>
      <c r="BG10" s="15"/>
      <c r="BH10" s="15"/>
    </row>
    <row r="11" spans="1:60" ht="17.25">
      <c r="A11" s="49"/>
      <c r="B11" s="1"/>
      <c r="C11" s="3" t="s">
        <v>18</v>
      </c>
      <c r="D11" s="5">
        <f>(D6-D13)*D10</f>
        <v>704000</v>
      </c>
      <c r="E11" s="3"/>
      <c r="F11" s="3" t="s">
        <v>21</v>
      </c>
      <c r="G11" s="22">
        <f>G10/12</f>
        <v>5736.021637721944</v>
      </c>
      <c r="H11" s="3" t="s">
        <v>2</v>
      </c>
      <c r="I11" s="3" t="s">
        <v>132</v>
      </c>
      <c r="J11" s="3"/>
      <c r="K11" s="23">
        <v>0.06</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1"/>
      <c r="AX11" s="1"/>
      <c r="AY11" s="1"/>
      <c r="AZ11" s="15"/>
      <c r="BA11" s="15"/>
      <c r="BB11" s="15"/>
      <c r="BC11" s="15"/>
      <c r="BD11" s="15"/>
      <c r="BE11" s="15"/>
      <c r="BF11" s="15"/>
      <c r="BG11" s="15"/>
      <c r="BH11" s="15"/>
    </row>
    <row r="12" spans="1:60" ht="17.25">
      <c r="A12" s="49"/>
      <c r="B12" s="1"/>
      <c r="C12" s="3" t="s">
        <v>20</v>
      </c>
      <c r="D12" s="5">
        <f>D6-D11</f>
        <v>176000</v>
      </c>
      <c r="E12" s="3"/>
      <c r="F12" s="3"/>
      <c r="G12" s="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1"/>
      <c r="AX12" s="1"/>
      <c r="AY12" s="1"/>
      <c r="AZ12" s="15"/>
      <c r="BA12" s="15"/>
      <c r="BB12" s="15"/>
      <c r="BC12" s="15"/>
      <c r="BD12" s="15"/>
      <c r="BE12" s="15"/>
      <c r="BF12" s="15"/>
      <c r="BG12" s="15"/>
      <c r="BH12" s="15"/>
    </row>
    <row r="13" spans="1:60" ht="17.25">
      <c r="A13" s="49"/>
      <c r="B13" s="1"/>
      <c r="C13" s="3" t="s">
        <v>22</v>
      </c>
      <c r="D13" s="16">
        <v>0</v>
      </c>
      <c r="E13" s="3"/>
      <c r="F13" s="3" t="s">
        <v>25</v>
      </c>
      <c r="G13" s="5"/>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1"/>
      <c r="AX13" s="1"/>
      <c r="AY13" s="1"/>
      <c r="AZ13" s="15"/>
      <c r="BA13" s="15"/>
      <c r="BB13" s="15"/>
      <c r="BC13" s="15"/>
      <c r="BD13" s="15"/>
      <c r="BE13" s="15"/>
      <c r="BF13" s="15"/>
      <c r="BG13" s="15"/>
      <c r="BH13" s="15"/>
    </row>
    <row r="14" spans="1:60" ht="17.25">
      <c r="A14" s="49"/>
      <c r="B14" s="1"/>
      <c r="C14" s="3" t="s">
        <v>23</v>
      </c>
      <c r="D14" s="17">
        <v>0.01</v>
      </c>
      <c r="E14" s="3"/>
      <c r="F14" s="3" t="s">
        <v>142</v>
      </c>
      <c r="I14" s="24">
        <v>9.5000000000000001E-2</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1"/>
      <c r="AX14" s="1"/>
      <c r="AY14" s="1"/>
      <c r="AZ14" s="15"/>
      <c r="BA14" s="15"/>
      <c r="BB14" s="15"/>
      <c r="BC14" s="15"/>
      <c r="BD14" s="15"/>
      <c r="BE14" s="15"/>
      <c r="BF14" s="15"/>
      <c r="BG14" s="15"/>
      <c r="BH14" s="15"/>
    </row>
    <row r="15" spans="1:60" ht="17.25">
      <c r="A15" s="49"/>
      <c r="B15" s="1"/>
      <c r="C15" s="3"/>
      <c r="D15" s="3"/>
      <c r="E15" s="3"/>
      <c r="F15" s="3" t="s">
        <v>141</v>
      </c>
      <c r="I15" s="24">
        <v>0.105</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1"/>
      <c r="AX15" s="1"/>
      <c r="AY15" s="1"/>
      <c r="AZ15" s="15"/>
      <c r="BA15" s="15"/>
      <c r="BB15" s="15"/>
      <c r="BC15" s="15"/>
      <c r="BD15" s="15"/>
      <c r="BE15" s="15"/>
      <c r="BF15" s="15"/>
      <c r="BG15" s="15"/>
      <c r="BH15" s="15"/>
    </row>
    <row r="16" spans="1:60" ht="17.25">
      <c r="A16" s="49"/>
      <c r="B16" s="1"/>
      <c r="C16" s="3" t="s">
        <v>24</v>
      </c>
      <c r="D16" s="3"/>
      <c r="E16" s="3"/>
      <c r="F16" s="3" t="s">
        <v>144</v>
      </c>
      <c r="I16" s="24">
        <v>0.12</v>
      </c>
      <c r="J16" s="3" t="s">
        <v>143</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1"/>
      <c r="AX16" s="1"/>
      <c r="AY16" s="1"/>
      <c r="AZ16" s="15"/>
      <c r="BA16" s="15"/>
      <c r="BB16" s="15"/>
      <c r="BC16" s="15"/>
      <c r="BD16" s="15"/>
      <c r="BE16" s="15"/>
      <c r="BF16" s="15"/>
      <c r="BG16" s="15"/>
      <c r="BH16" s="15"/>
    </row>
    <row r="17" spans="1:60" ht="17.25">
      <c r="A17" s="49"/>
      <c r="B17" s="1"/>
      <c r="C17" s="3" t="s">
        <v>26</v>
      </c>
      <c r="D17" s="24">
        <v>7.0000000000000007E-2</v>
      </c>
      <c r="E17" s="3"/>
      <c r="F17" s="3"/>
      <c r="I17" s="19"/>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1"/>
      <c r="AX17" s="1"/>
      <c r="AY17" s="1"/>
      <c r="AZ17" s="15"/>
      <c r="BA17" s="15"/>
      <c r="BB17" s="15"/>
      <c r="BC17" s="15"/>
      <c r="BD17" s="15"/>
      <c r="BE17" s="15"/>
      <c r="BF17" s="15"/>
      <c r="BG17" s="15"/>
      <c r="BH17" s="15"/>
    </row>
    <row r="18" spans="1:60" ht="17.25">
      <c r="A18" s="49"/>
      <c r="B18" s="1"/>
      <c r="C18" s="3" t="s">
        <v>27</v>
      </c>
      <c r="D18" s="24">
        <v>0.05</v>
      </c>
      <c r="E18" s="3"/>
      <c r="F18" s="3" t="s">
        <v>31</v>
      </c>
      <c r="I18" s="1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1"/>
      <c r="AX18" s="1"/>
      <c r="AY18" s="1"/>
      <c r="AZ18" s="15"/>
      <c r="BA18" s="15"/>
      <c r="BB18" s="15"/>
      <c r="BC18" s="15"/>
      <c r="BD18" s="15"/>
      <c r="BE18" s="15"/>
      <c r="BF18" s="15"/>
      <c r="BG18" s="15"/>
      <c r="BH18" s="15"/>
    </row>
    <row r="19" spans="1:60" ht="17.25">
      <c r="A19" s="49"/>
      <c r="B19" s="1"/>
      <c r="C19" s="3" t="s">
        <v>28</v>
      </c>
      <c r="D19" s="24">
        <v>0.04</v>
      </c>
      <c r="E19" s="3"/>
      <c r="F19" s="3" t="s">
        <v>33</v>
      </c>
      <c r="G19" s="23">
        <v>0.39</v>
      </c>
      <c r="H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1"/>
      <c r="AX19" s="1"/>
      <c r="AY19" s="1"/>
      <c r="AZ19" s="15"/>
      <c r="BA19" s="15"/>
      <c r="BB19" s="15"/>
      <c r="BC19" s="15"/>
      <c r="BD19" s="15"/>
      <c r="BE19" s="15"/>
      <c r="BF19" s="15"/>
      <c r="BG19" s="15"/>
      <c r="BH19" s="15"/>
    </row>
    <row r="20" spans="1:60" ht="17.25">
      <c r="A20" s="49"/>
      <c r="B20" s="1"/>
      <c r="C20" s="3" t="s">
        <v>29</v>
      </c>
      <c r="D20" s="24">
        <v>0.03</v>
      </c>
      <c r="E20" s="3"/>
      <c r="F20" s="3" t="s">
        <v>35</v>
      </c>
      <c r="G20" s="19">
        <v>39</v>
      </c>
      <c r="H20" s="3" t="s">
        <v>129</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1"/>
      <c r="AX20" s="1"/>
      <c r="AY20" s="1"/>
      <c r="AZ20" s="15"/>
      <c r="BA20" s="15"/>
      <c r="BB20" s="15"/>
      <c r="BC20" s="15"/>
      <c r="BD20" s="15"/>
      <c r="BE20" s="15"/>
      <c r="BF20" s="15"/>
      <c r="BG20" s="15"/>
      <c r="BH20" s="15"/>
    </row>
    <row r="21" spans="1:60" ht="17.25">
      <c r="A21" s="49"/>
      <c r="B21" s="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1"/>
      <c r="AX21" s="1"/>
      <c r="AY21" s="1"/>
      <c r="AZ21" s="15"/>
      <c r="BA21" s="15"/>
      <c r="BB21" s="15"/>
      <c r="BC21" s="15"/>
      <c r="BD21" s="15"/>
      <c r="BE21" s="15"/>
      <c r="BF21" s="15"/>
      <c r="BG21" s="15"/>
      <c r="BH21" s="15"/>
    </row>
    <row r="22" spans="1:60" ht="17.25">
      <c r="A22" s="49"/>
      <c r="B22" s="1"/>
      <c r="C22" s="3" t="s">
        <v>36</v>
      </c>
      <c r="D22" s="1"/>
      <c r="E22" s="3"/>
      <c r="F22" s="3" t="s">
        <v>74</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1"/>
      <c r="AX22" s="1"/>
      <c r="AY22" s="1"/>
      <c r="AZ22" s="15"/>
      <c r="BA22" s="15"/>
      <c r="BB22" s="15"/>
      <c r="BC22" s="15"/>
      <c r="BD22" s="15"/>
      <c r="BE22" s="15"/>
      <c r="BF22" s="15"/>
      <c r="BG22" s="15"/>
      <c r="BH22" s="15"/>
    </row>
    <row r="23" spans="1:60" ht="17.25">
      <c r="A23" s="49"/>
      <c r="B23" s="1"/>
      <c r="C23" s="1" t="s">
        <v>37</v>
      </c>
      <c r="D23" s="27">
        <v>8</v>
      </c>
      <c r="E23" s="3"/>
      <c r="F23" s="3" t="s">
        <v>30</v>
      </c>
      <c r="G23" s="21">
        <v>1</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1"/>
      <c r="AX23" s="1"/>
      <c r="AY23" s="1"/>
      <c r="AZ23" s="15"/>
      <c r="BA23" s="15"/>
      <c r="BB23" s="15"/>
      <c r="BC23" s="15"/>
      <c r="BD23" s="15"/>
      <c r="BE23" s="15"/>
      <c r="BF23" s="15"/>
      <c r="BG23" s="15"/>
      <c r="BH23" s="15"/>
    </row>
    <row r="24" spans="1:60" ht="17.25">
      <c r="A24" s="49"/>
      <c r="B24" s="1"/>
      <c r="C24" s="3" t="s">
        <v>169</v>
      </c>
      <c r="D24" s="28">
        <v>15</v>
      </c>
      <c r="E24" s="3"/>
      <c r="F24" s="3" t="s">
        <v>34</v>
      </c>
      <c r="G24" s="21">
        <v>0.25</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1"/>
      <c r="AX24" s="1"/>
      <c r="AY24" s="1"/>
      <c r="AZ24" s="15"/>
      <c r="BA24" s="15"/>
      <c r="BB24" s="15"/>
      <c r="BC24" s="15"/>
      <c r="BD24" s="15"/>
      <c r="BE24" s="15"/>
      <c r="BF24" s="15"/>
      <c r="BG24" s="15"/>
      <c r="BH24" s="15"/>
    </row>
    <row r="25" spans="1:60" ht="17.25">
      <c r="A25" s="49"/>
      <c r="B25" s="1"/>
      <c r="C25" s="3" t="s">
        <v>38</v>
      </c>
      <c r="D25" s="29">
        <v>5</v>
      </c>
      <c r="E25" s="3"/>
      <c r="F25" s="3" t="s">
        <v>32</v>
      </c>
      <c r="G25" s="23">
        <v>0.05</v>
      </c>
      <c r="H25" s="3"/>
      <c r="I25" s="1"/>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1"/>
      <c r="AX25" s="1"/>
      <c r="AY25" s="1"/>
      <c r="AZ25" s="15"/>
      <c r="BA25" s="15"/>
      <c r="BB25" s="15"/>
      <c r="BC25" s="15"/>
      <c r="BD25" s="15"/>
      <c r="BE25" s="15"/>
      <c r="BF25" s="15"/>
      <c r="BG25" s="15"/>
      <c r="BH25" s="15"/>
    </row>
    <row r="26" spans="1:60" ht="17.25">
      <c r="A26" s="49"/>
      <c r="B26" s="1"/>
      <c r="E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1"/>
      <c r="AX26" s="1"/>
      <c r="AY26" s="1"/>
      <c r="AZ26" s="15"/>
      <c r="BA26" s="15"/>
      <c r="BB26" s="15"/>
      <c r="BC26" s="15"/>
      <c r="BD26" s="15"/>
      <c r="BE26" s="15"/>
      <c r="BF26" s="15"/>
      <c r="BG26" s="15"/>
      <c r="BH26" s="15"/>
    </row>
    <row r="27" spans="1:60" ht="17.25">
      <c r="A27" s="49"/>
      <c r="B27" s="1"/>
      <c r="C27" s="1"/>
      <c r="D27" s="11"/>
      <c r="E27" s="11" t="s">
        <v>2</v>
      </c>
      <c r="F27" s="11">
        <f>G43</f>
        <v>1995</v>
      </c>
      <c r="G27" s="11">
        <f>G43</f>
        <v>1995</v>
      </c>
      <c r="H27" s="11" t="s">
        <v>39</v>
      </c>
      <c r="I27" s="11"/>
      <c r="J27" s="11" t="s">
        <v>40</v>
      </c>
      <c r="K27" s="10" t="s">
        <v>2</v>
      </c>
      <c r="L27" s="10" t="s">
        <v>2</v>
      </c>
      <c r="M27" s="10" t="s">
        <v>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1"/>
      <c r="AX27" s="1"/>
      <c r="AY27" s="1"/>
      <c r="AZ27" s="15"/>
      <c r="BA27" s="15"/>
      <c r="BB27" s="15"/>
      <c r="BC27" s="15"/>
      <c r="BD27" s="15"/>
      <c r="BE27" s="15"/>
      <c r="BF27" s="15"/>
      <c r="BG27" s="15"/>
      <c r="BH27" s="15"/>
    </row>
    <row r="28" spans="1:60" ht="17.25">
      <c r="A28" s="49"/>
      <c r="B28" s="1"/>
      <c r="C28" s="3" t="s">
        <v>41</v>
      </c>
      <c r="D28" s="11" t="s">
        <v>42</v>
      </c>
      <c r="E28" s="11" t="s">
        <v>43</v>
      </c>
      <c r="F28" s="11" t="s">
        <v>44</v>
      </c>
      <c r="G28" s="11" t="s">
        <v>45</v>
      </c>
      <c r="H28" s="11" t="s">
        <v>45</v>
      </c>
      <c r="I28" s="12" t="s">
        <v>46</v>
      </c>
      <c r="J28" s="11" t="s">
        <v>47</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1"/>
      <c r="AX28" s="1"/>
      <c r="AY28" s="1"/>
      <c r="AZ28" s="15"/>
      <c r="BA28" s="15"/>
      <c r="BB28" s="15"/>
      <c r="BC28" s="15"/>
      <c r="BD28" s="15"/>
      <c r="BE28" s="15"/>
      <c r="BF28" s="15"/>
      <c r="BG28" s="15"/>
      <c r="BH28" s="15"/>
    </row>
    <row r="29" spans="1:60" ht="17.25">
      <c r="A29" s="49"/>
      <c r="B29" s="1"/>
      <c r="C29" s="3"/>
      <c r="D29" s="11"/>
      <c r="E29" s="11"/>
      <c r="F29" s="11"/>
      <c r="G29" s="11"/>
      <c r="H29" s="11"/>
      <c r="I29" s="12"/>
      <c r="J29" s="11"/>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1"/>
      <c r="AX29" s="1"/>
      <c r="AY29" s="1"/>
      <c r="AZ29" s="15"/>
      <c r="BA29" s="15"/>
      <c r="BB29" s="15"/>
      <c r="BC29" s="15"/>
      <c r="BD29" s="15"/>
      <c r="BE29" s="15"/>
      <c r="BF29" s="15"/>
      <c r="BG29" s="15"/>
      <c r="BH29" s="15"/>
    </row>
    <row r="30" spans="1:60" ht="17.25">
      <c r="A30" s="49"/>
      <c r="B30" s="18">
        <v>1</v>
      </c>
      <c r="C30" s="19"/>
      <c r="D30" s="34">
        <v>100</v>
      </c>
      <c r="E30" s="35">
        <v>3560</v>
      </c>
      <c r="F30" s="26">
        <v>20.63</v>
      </c>
      <c r="G30" s="36">
        <f t="shared" ref="G30:G37" si="0">E30*F30</f>
        <v>73442.8</v>
      </c>
      <c r="H30" s="36">
        <f t="shared" ref="H30:H37" si="1">G30/12</f>
        <v>6120.2333333333336</v>
      </c>
      <c r="I30" s="37">
        <f>G30/$G$39</f>
        <v>0.4924338783200975</v>
      </c>
      <c r="J30" s="34">
        <v>1998</v>
      </c>
      <c r="K30" s="3"/>
      <c r="L30" s="3" t="s">
        <v>148</v>
      </c>
      <c r="M30" s="3"/>
      <c r="N30" s="36">
        <f>SUM(F30:F37)/$D$23</f>
        <v>14.342499999999999</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1"/>
      <c r="AQ30" s="1"/>
      <c r="AR30" s="1"/>
      <c r="AS30" s="3"/>
      <c r="AT30" s="3"/>
      <c r="AU30" s="3"/>
      <c r="AV30" s="3"/>
      <c r="AW30" s="1"/>
      <c r="AX30" s="1"/>
      <c r="AY30" s="1"/>
      <c r="AZ30" s="15"/>
      <c r="BA30" s="15"/>
      <c r="BB30" s="15"/>
      <c r="BC30" s="15"/>
      <c r="BD30" s="15"/>
      <c r="BE30" s="15"/>
      <c r="BF30" s="15"/>
      <c r="BG30" s="15"/>
      <c r="BH30" s="15"/>
    </row>
    <row r="31" spans="1:60" ht="17.25">
      <c r="A31" s="49"/>
      <c r="B31" s="18">
        <f t="shared" ref="B31:B37" si="2">B30+1</f>
        <v>2</v>
      </c>
      <c r="C31" s="19"/>
      <c r="D31" s="34">
        <v>200</v>
      </c>
      <c r="E31" s="35">
        <v>1450</v>
      </c>
      <c r="F31" s="26">
        <v>12.49</v>
      </c>
      <c r="G31" s="36">
        <f t="shared" si="0"/>
        <v>18110.5</v>
      </c>
      <c r="H31" s="36">
        <f t="shared" si="1"/>
        <v>1509.2083333333333</v>
      </c>
      <c r="I31" s="37">
        <f>G31/$G$39</f>
        <v>0.12143087890598024</v>
      </c>
      <c r="J31" s="34">
        <v>1998</v>
      </c>
      <c r="K31" s="3"/>
      <c r="L31" s="3" t="s">
        <v>149</v>
      </c>
      <c r="M31" s="3"/>
      <c r="N31" s="36">
        <f>G39/E38</f>
        <v>16.299722404371582</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1"/>
      <c r="AQ31" s="1"/>
      <c r="AR31" s="1"/>
      <c r="AS31" s="3"/>
      <c r="AT31" s="3"/>
      <c r="AU31" s="3"/>
      <c r="AV31" s="3"/>
      <c r="AW31" s="1"/>
      <c r="AX31" s="1"/>
      <c r="AY31" s="1"/>
      <c r="AZ31" s="15"/>
      <c r="BA31" s="15"/>
      <c r="BB31" s="15"/>
      <c r="BC31" s="15"/>
      <c r="BD31" s="15"/>
      <c r="BE31" s="15"/>
      <c r="BF31" s="15"/>
      <c r="BG31" s="15"/>
      <c r="BH31" s="15"/>
    </row>
    <row r="32" spans="1:60" ht="17.25">
      <c r="A32" s="49"/>
      <c r="B32" s="18">
        <f t="shared" si="2"/>
        <v>3</v>
      </c>
      <c r="C32" s="19"/>
      <c r="D32" s="34">
        <v>202</v>
      </c>
      <c r="E32" s="35">
        <v>1176</v>
      </c>
      <c r="F32" s="26">
        <v>13.6</v>
      </c>
      <c r="G32" s="36">
        <f t="shared" si="0"/>
        <v>15993.6</v>
      </c>
      <c r="H32" s="36">
        <f t="shared" si="1"/>
        <v>1332.8</v>
      </c>
      <c r="I32" s="37">
        <f>G32/$G$39</f>
        <v>0.10723706716383787</v>
      </c>
      <c r="J32" s="34">
        <v>1995</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1"/>
      <c r="AQ32" s="1"/>
      <c r="AR32" s="1"/>
      <c r="AS32" s="3"/>
      <c r="AT32" s="3"/>
      <c r="AU32" s="3"/>
      <c r="AV32" s="3"/>
      <c r="AW32" s="1"/>
      <c r="AX32" s="1"/>
      <c r="AY32" s="1"/>
      <c r="AZ32" s="15"/>
      <c r="BA32" s="15"/>
      <c r="BB32" s="15"/>
      <c r="BC32" s="15"/>
      <c r="BD32" s="15"/>
      <c r="BE32" s="15"/>
      <c r="BF32" s="15"/>
      <c r="BG32" s="15"/>
      <c r="BH32" s="15"/>
    </row>
    <row r="33" spans="1:60" ht="17.25">
      <c r="A33" s="49"/>
      <c r="B33" s="18">
        <f t="shared" si="2"/>
        <v>4</v>
      </c>
      <c r="C33" s="19"/>
      <c r="D33" s="34">
        <v>204</v>
      </c>
      <c r="E33" s="35">
        <v>934</v>
      </c>
      <c r="F33" s="26">
        <v>13.81</v>
      </c>
      <c r="G33" s="36">
        <f t="shared" si="0"/>
        <v>12898.54</v>
      </c>
      <c r="H33" s="36">
        <f t="shared" si="1"/>
        <v>1074.8783333333333</v>
      </c>
      <c r="I33" s="37">
        <f>G33/$G$39</f>
        <v>8.6484693896023992E-2</v>
      </c>
      <c r="J33" s="34">
        <v>1995</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1"/>
      <c r="AQ33" s="1"/>
      <c r="AR33" s="1"/>
      <c r="AS33" s="3"/>
      <c r="AT33" s="3"/>
      <c r="AU33" s="3"/>
      <c r="AV33" s="3"/>
      <c r="AW33" s="1"/>
      <c r="AX33" s="1"/>
      <c r="AY33" s="1"/>
      <c r="AZ33" s="15"/>
      <c r="BA33" s="15"/>
      <c r="BB33" s="15"/>
      <c r="BC33" s="15"/>
      <c r="BD33" s="15"/>
      <c r="BE33" s="15"/>
      <c r="BF33" s="15"/>
      <c r="BG33" s="15"/>
      <c r="BH33" s="15"/>
    </row>
    <row r="34" spans="1:60" ht="17.25">
      <c r="A34" s="49"/>
      <c r="B34" s="18">
        <f t="shared" si="2"/>
        <v>5</v>
      </c>
      <c r="C34" s="19"/>
      <c r="D34" s="34">
        <v>300</v>
      </c>
      <c r="E34" s="35">
        <v>576</v>
      </c>
      <c r="F34" s="26">
        <v>13.54</v>
      </c>
      <c r="G34" s="36">
        <f t="shared" si="0"/>
        <v>7799.0399999999991</v>
      </c>
      <c r="H34" s="36">
        <f t="shared" si="1"/>
        <v>649.91999999999996</v>
      </c>
      <c r="I34" s="37">
        <f>G34/$G$39</f>
        <v>5.229255303955694E-2</v>
      </c>
      <c r="J34" s="34">
        <v>1995</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1"/>
      <c r="AQ34" s="1"/>
      <c r="AR34" s="1"/>
      <c r="AS34" s="3"/>
      <c r="AT34" s="3"/>
      <c r="AU34" s="3"/>
      <c r="AV34" s="3"/>
      <c r="AW34" s="1"/>
      <c r="AX34" s="1"/>
      <c r="AY34" s="1"/>
      <c r="AZ34" s="15"/>
      <c r="BA34" s="15"/>
      <c r="BB34" s="15"/>
      <c r="BC34" s="15"/>
      <c r="BD34" s="15"/>
      <c r="BE34" s="15"/>
      <c r="BF34" s="15"/>
      <c r="BG34" s="15"/>
      <c r="BH34" s="15"/>
    </row>
    <row r="35" spans="1:60" ht="17.25">
      <c r="A35" s="49"/>
      <c r="B35" s="18">
        <f t="shared" si="2"/>
        <v>6</v>
      </c>
      <c r="C35" s="19"/>
      <c r="D35" s="34">
        <v>301</v>
      </c>
      <c r="E35" s="35">
        <v>725</v>
      </c>
      <c r="F35" s="26">
        <v>17.649999999999999</v>
      </c>
      <c r="G35" s="36">
        <f t="shared" si="0"/>
        <v>12796.249999999998</v>
      </c>
      <c r="H35" s="36">
        <f t="shared" si="1"/>
        <v>1066.3541666666665</v>
      </c>
      <c r="I35" s="37">
        <f>G35/$G$39</f>
        <v>8.5798839579285469E-2</v>
      </c>
      <c r="J35" s="34">
        <v>1997</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1"/>
      <c r="AQ35" s="1"/>
      <c r="AR35" s="1"/>
      <c r="AS35" s="3"/>
      <c r="AT35" s="3"/>
      <c r="AU35" s="3"/>
      <c r="AV35" s="3"/>
      <c r="AW35" s="1"/>
      <c r="AX35" s="1"/>
      <c r="AY35" s="1"/>
      <c r="AZ35" s="15"/>
      <c r="BA35" s="15"/>
      <c r="BB35" s="15"/>
      <c r="BC35" s="15"/>
      <c r="BD35" s="15"/>
      <c r="BE35" s="15"/>
      <c r="BF35" s="15"/>
      <c r="BG35" s="15"/>
      <c r="BH35" s="15"/>
    </row>
    <row r="36" spans="1:60" ht="17.25">
      <c r="A36" s="49"/>
      <c r="B36" s="18">
        <f t="shared" si="2"/>
        <v>7</v>
      </c>
      <c r="C36" s="19"/>
      <c r="D36" s="34">
        <v>302</v>
      </c>
      <c r="E36" s="35">
        <v>439</v>
      </c>
      <c r="F36" s="26">
        <v>9.57</v>
      </c>
      <c r="G36" s="36">
        <f t="shared" si="0"/>
        <v>4201.2300000000005</v>
      </c>
      <c r="H36" s="36">
        <f t="shared" si="1"/>
        <v>350.10250000000002</v>
      </c>
      <c r="I36" s="37">
        <f>G36/$G$39</f>
        <v>2.8169241676716347E-2</v>
      </c>
      <c r="J36" s="34">
        <v>1997</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1"/>
      <c r="AQ36" s="1"/>
      <c r="AR36" s="1"/>
      <c r="AS36" s="3"/>
      <c r="AT36" s="3"/>
      <c r="AU36" s="3"/>
      <c r="AV36" s="3"/>
      <c r="AW36" s="1"/>
      <c r="AX36" s="1"/>
      <c r="AY36" s="1"/>
      <c r="AZ36" s="15"/>
      <c r="BA36" s="15"/>
      <c r="BB36" s="15"/>
      <c r="BC36" s="15"/>
      <c r="BD36" s="15"/>
      <c r="BE36" s="15"/>
      <c r="BF36" s="15"/>
      <c r="BG36" s="15"/>
      <c r="BH36" s="15"/>
    </row>
    <row r="37" spans="1:60" ht="17.25">
      <c r="A37" s="49"/>
      <c r="B37" s="18">
        <f t="shared" si="2"/>
        <v>8</v>
      </c>
      <c r="C37" s="19"/>
      <c r="D37" s="34">
        <v>303</v>
      </c>
      <c r="E37" s="35">
        <v>290</v>
      </c>
      <c r="F37" s="26">
        <v>13.45</v>
      </c>
      <c r="G37" s="36">
        <f t="shared" si="0"/>
        <v>3900.5</v>
      </c>
      <c r="H37" s="36">
        <f t="shared" si="1"/>
        <v>325.04166666666669</v>
      </c>
      <c r="I37" s="37">
        <f>G37/$G$39</f>
        <v>2.6152847418501747E-2</v>
      </c>
      <c r="J37" s="34">
        <v>1995</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1"/>
      <c r="AQ37" s="1"/>
      <c r="AR37" s="1"/>
      <c r="AS37" s="3"/>
      <c r="AT37" s="3"/>
      <c r="AU37" s="3"/>
      <c r="AV37" s="3"/>
      <c r="AW37" s="1"/>
      <c r="AX37" s="1"/>
      <c r="AY37" s="1"/>
      <c r="AZ37" s="15"/>
      <c r="BA37" s="15"/>
      <c r="BB37" s="15"/>
      <c r="BC37" s="15"/>
      <c r="BD37" s="15"/>
      <c r="BE37" s="15"/>
      <c r="BF37" s="15"/>
      <c r="BG37" s="15"/>
      <c r="BH37" s="15"/>
    </row>
    <row r="38" spans="1:60" ht="17.25">
      <c r="A38" s="49"/>
      <c r="B38" s="1"/>
      <c r="C38" s="3" t="s">
        <v>147</v>
      </c>
      <c r="D38" s="11" t="s">
        <v>2</v>
      </c>
      <c r="E38" s="38">
        <f>SUM(E30:E37)</f>
        <v>9150</v>
      </c>
      <c r="F38" s="36"/>
      <c r="G38" s="38" t="s">
        <v>2</v>
      </c>
      <c r="H38" s="39" t="s">
        <v>2</v>
      </c>
      <c r="I38" s="12"/>
      <c r="J38" s="11"/>
      <c r="K38" s="1"/>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1"/>
      <c r="AS38" s="1"/>
      <c r="AT38" s="1"/>
      <c r="AU38" s="1"/>
      <c r="AV38" s="1"/>
      <c r="AW38" s="1"/>
      <c r="AX38" s="1"/>
      <c r="AY38" s="1"/>
      <c r="AZ38" s="15"/>
      <c r="BA38" s="15"/>
      <c r="BB38" s="15"/>
      <c r="BC38" s="15"/>
      <c r="BD38" s="15"/>
      <c r="BE38" s="15"/>
      <c r="BF38" s="15"/>
      <c r="BG38" s="15"/>
      <c r="BH38" s="15"/>
    </row>
    <row r="39" spans="1:60" ht="17.25">
      <c r="A39" s="49"/>
      <c r="B39" s="1"/>
      <c r="C39" s="3" t="s">
        <v>145</v>
      </c>
      <c r="D39" s="11"/>
      <c r="F39" s="11"/>
      <c r="G39" s="13">
        <f>SUM(G30:G38)</f>
        <v>149142.46</v>
      </c>
      <c r="H39" s="13">
        <f>SUM(H30:H38)</f>
        <v>12428.538333333334</v>
      </c>
      <c r="I39" s="37">
        <f>SUM(I30:I37)</f>
        <v>1</v>
      </c>
      <c r="J39" s="38" t="s">
        <v>2</v>
      </c>
      <c r="K39" s="1"/>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t="s">
        <v>2</v>
      </c>
      <c r="AU39" s="3"/>
      <c r="AV39" s="3"/>
      <c r="AW39" s="1"/>
      <c r="AX39" s="1"/>
      <c r="AY39" s="1"/>
      <c r="AZ39" s="15"/>
      <c r="BA39" s="15"/>
      <c r="BB39" s="15"/>
      <c r="BC39" s="15"/>
      <c r="BD39" s="15"/>
      <c r="BE39" s="15"/>
      <c r="BF39" s="15"/>
      <c r="BG39" s="15"/>
      <c r="BH39" s="15"/>
    </row>
    <row r="40" spans="1:60" ht="9.75" customHeight="1">
      <c r="A40" s="49"/>
      <c r="B40" s="49"/>
      <c r="C40" s="49"/>
      <c r="D40" s="49"/>
      <c r="E40" s="49"/>
      <c r="F40" s="49"/>
      <c r="G40" s="49"/>
      <c r="H40" s="49"/>
      <c r="I40" s="49"/>
      <c r="J40" s="49"/>
      <c r="K40" s="49"/>
      <c r="L40" s="49"/>
      <c r="M40" s="49"/>
      <c r="N40" s="49"/>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1"/>
      <c r="AX40" s="1"/>
      <c r="AY40" s="1"/>
      <c r="AZ40" s="15"/>
      <c r="BA40" s="15"/>
      <c r="BB40" s="15"/>
      <c r="BC40" s="15"/>
      <c r="BD40" s="15"/>
      <c r="BE40" s="15"/>
      <c r="BF40" s="15"/>
      <c r="BG40" s="15"/>
      <c r="BH40" s="15"/>
    </row>
    <row r="41" spans="1:60" ht="17.25">
      <c r="B41" s="1"/>
      <c r="C41" s="52" t="s">
        <v>48</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3"/>
      <c r="AH41" s="3"/>
      <c r="AI41" s="3"/>
      <c r="AJ41" s="3"/>
      <c r="AK41" s="3"/>
      <c r="AL41" s="3"/>
      <c r="AM41" s="3"/>
      <c r="AN41" s="3"/>
      <c r="AO41" s="3"/>
      <c r="AP41" s="3"/>
      <c r="AQ41" s="3"/>
      <c r="AR41" s="3"/>
      <c r="AS41" s="3"/>
      <c r="AT41" s="3"/>
      <c r="AU41" s="3"/>
      <c r="AV41" s="3"/>
      <c r="AW41" s="1"/>
      <c r="AX41" s="1"/>
      <c r="AY41" s="1"/>
      <c r="AZ41" s="15"/>
      <c r="BA41" s="15"/>
      <c r="BB41" s="15"/>
      <c r="BC41" s="15"/>
      <c r="BD41" s="15"/>
      <c r="BE41" s="15"/>
      <c r="BF41" s="15"/>
      <c r="BG41" s="15"/>
      <c r="BH41" s="15"/>
    </row>
    <row r="42" spans="1:60" ht="17.25">
      <c r="B42" s="1"/>
      <c r="C42" s="51" t="s">
        <v>49</v>
      </c>
      <c r="D42" s="1"/>
      <c r="E42" s="1"/>
      <c r="F42" s="3"/>
      <c r="G42" s="3"/>
      <c r="H42" s="3"/>
      <c r="I42" s="3"/>
      <c r="J42" s="3"/>
      <c r="K42" s="3"/>
      <c r="L42" s="3"/>
      <c r="M42" s="3"/>
      <c r="N42" s="3"/>
      <c r="O42" s="3"/>
      <c r="P42" s="3"/>
      <c r="Q42" s="3"/>
      <c r="R42" s="3"/>
      <c r="S42" s="3"/>
      <c r="T42" s="3"/>
      <c r="U42" s="4"/>
      <c r="V42" s="3"/>
      <c r="W42" s="3"/>
      <c r="X42" s="3"/>
      <c r="Y42" s="3"/>
      <c r="Z42" s="3"/>
      <c r="AA42" s="3"/>
      <c r="AB42" s="3"/>
      <c r="AC42" s="3"/>
      <c r="AD42" s="3"/>
      <c r="AE42" s="3"/>
      <c r="AF42" s="3"/>
      <c r="AG42" s="10" t="s">
        <v>2</v>
      </c>
      <c r="AH42" s="10" t="s">
        <v>2</v>
      </c>
      <c r="AI42" s="3"/>
      <c r="AJ42" s="3"/>
      <c r="AK42" s="3"/>
      <c r="AL42" s="3"/>
      <c r="AM42" s="3"/>
      <c r="AN42" s="3"/>
      <c r="AO42" s="3"/>
      <c r="AP42" s="3"/>
      <c r="AQ42" s="3"/>
      <c r="AR42" s="3"/>
      <c r="AS42" s="3"/>
      <c r="AT42" s="3"/>
      <c r="AU42" s="3"/>
      <c r="AV42" s="3"/>
      <c r="AW42" s="1"/>
      <c r="AX42" s="1"/>
      <c r="AY42" s="1"/>
      <c r="AZ42" s="15"/>
      <c r="BA42" s="15"/>
      <c r="BB42" s="15"/>
      <c r="BC42" s="15"/>
      <c r="BD42" s="15"/>
      <c r="BE42" s="15"/>
      <c r="BF42" s="15"/>
      <c r="BG42" s="15"/>
      <c r="BH42" s="15"/>
    </row>
    <row r="43" spans="1:60" ht="17.25">
      <c r="B43" s="1"/>
      <c r="C43" s="3" t="s">
        <v>50</v>
      </c>
      <c r="D43" s="3"/>
      <c r="E43" s="3"/>
      <c r="F43" s="3">
        <f>D4</f>
        <v>1994</v>
      </c>
      <c r="G43" s="3">
        <f t="shared" ref="G43:AF43" si="3">F43+1</f>
        <v>1995</v>
      </c>
      <c r="H43" s="3">
        <f t="shared" si="3"/>
        <v>1996</v>
      </c>
      <c r="I43" s="3">
        <f t="shared" si="3"/>
        <v>1997</v>
      </c>
      <c r="J43" s="3">
        <f t="shared" si="3"/>
        <v>1998</v>
      </c>
      <c r="K43" s="3">
        <f t="shared" si="3"/>
        <v>1999</v>
      </c>
      <c r="L43" s="3">
        <f t="shared" si="3"/>
        <v>2000</v>
      </c>
      <c r="M43" s="3">
        <f t="shared" si="3"/>
        <v>2001</v>
      </c>
      <c r="N43" s="3">
        <f t="shared" si="3"/>
        <v>2002</v>
      </c>
      <c r="O43" s="3">
        <f t="shared" si="3"/>
        <v>2003</v>
      </c>
      <c r="P43" s="3">
        <f t="shared" si="3"/>
        <v>2004</v>
      </c>
      <c r="Q43" s="3">
        <f t="shared" si="3"/>
        <v>2005</v>
      </c>
      <c r="R43" s="3">
        <f t="shared" si="3"/>
        <v>2006</v>
      </c>
      <c r="S43" s="3">
        <f t="shared" si="3"/>
        <v>2007</v>
      </c>
      <c r="T43" s="3">
        <f t="shared" si="3"/>
        <v>2008</v>
      </c>
      <c r="U43" s="3">
        <f t="shared" si="3"/>
        <v>2009</v>
      </c>
      <c r="V43" s="3">
        <f t="shared" si="3"/>
        <v>2010</v>
      </c>
      <c r="W43" s="3">
        <f t="shared" si="3"/>
        <v>2011</v>
      </c>
      <c r="X43" s="3">
        <f t="shared" si="3"/>
        <v>2012</v>
      </c>
      <c r="Y43" s="3">
        <f t="shared" si="3"/>
        <v>2013</v>
      </c>
      <c r="Z43" s="3">
        <f t="shared" si="3"/>
        <v>2014</v>
      </c>
      <c r="AA43" s="3">
        <f t="shared" si="3"/>
        <v>2015</v>
      </c>
      <c r="AB43" s="3">
        <f t="shared" si="3"/>
        <v>2016</v>
      </c>
      <c r="AC43" s="3">
        <f t="shared" si="3"/>
        <v>2017</v>
      </c>
      <c r="AD43" s="3">
        <f t="shared" si="3"/>
        <v>2018</v>
      </c>
      <c r="AE43" s="3">
        <f t="shared" si="3"/>
        <v>2019</v>
      </c>
      <c r="AF43" s="3">
        <f t="shared" si="3"/>
        <v>2020</v>
      </c>
      <c r="AG43" s="10" t="s">
        <v>2</v>
      </c>
      <c r="AH43" s="10" t="s">
        <v>2</v>
      </c>
      <c r="AI43" s="3"/>
      <c r="AJ43" s="3"/>
      <c r="AK43" s="3"/>
      <c r="AL43" s="3"/>
      <c r="AM43" s="3"/>
      <c r="AN43" s="3"/>
      <c r="AO43" s="3"/>
      <c r="AP43" s="3"/>
      <c r="AQ43" s="3"/>
      <c r="AR43" s="3"/>
      <c r="AS43" s="3"/>
      <c r="AT43" s="3"/>
      <c r="AU43" s="3"/>
      <c r="AV43" s="3"/>
      <c r="AW43" s="1"/>
      <c r="AX43" s="1"/>
      <c r="AY43" s="1"/>
      <c r="AZ43" s="15"/>
      <c r="BA43" s="15"/>
      <c r="BB43" s="15"/>
      <c r="BC43" s="15"/>
      <c r="BD43" s="15"/>
      <c r="BE43" s="15"/>
      <c r="BF43" s="15"/>
      <c r="BG43" s="15"/>
      <c r="BH43" s="15"/>
    </row>
    <row r="44" spans="1:60" ht="17.25">
      <c r="B44" s="1"/>
      <c r="C44" s="3" t="s">
        <v>51</v>
      </c>
      <c r="D44" s="3"/>
      <c r="E44" s="3"/>
      <c r="F44" s="3">
        <v>0</v>
      </c>
      <c r="G44" s="3">
        <f t="shared" ref="G44:AF44" si="4">F44+1</f>
        <v>1</v>
      </c>
      <c r="H44" s="3">
        <f t="shared" si="4"/>
        <v>2</v>
      </c>
      <c r="I44" s="3">
        <f t="shared" si="4"/>
        <v>3</v>
      </c>
      <c r="J44" s="3">
        <f t="shared" si="4"/>
        <v>4</v>
      </c>
      <c r="K44" s="3">
        <f t="shared" si="4"/>
        <v>5</v>
      </c>
      <c r="L44" s="3">
        <f t="shared" si="4"/>
        <v>6</v>
      </c>
      <c r="M44" s="3">
        <f t="shared" si="4"/>
        <v>7</v>
      </c>
      <c r="N44" s="3">
        <f t="shared" si="4"/>
        <v>8</v>
      </c>
      <c r="O44" s="3">
        <f t="shared" si="4"/>
        <v>9</v>
      </c>
      <c r="P44" s="3">
        <f t="shared" si="4"/>
        <v>10</v>
      </c>
      <c r="Q44" s="3">
        <f t="shared" si="4"/>
        <v>11</v>
      </c>
      <c r="R44" s="3">
        <f t="shared" si="4"/>
        <v>12</v>
      </c>
      <c r="S44" s="3">
        <f t="shared" si="4"/>
        <v>13</v>
      </c>
      <c r="T44" s="3">
        <f t="shared" si="4"/>
        <v>14</v>
      </c>
      <c r="U44" s="3">
        <f t="shared" si="4"/>
        <v>15</v>
      </c>
      <c r="V44" s="3">
        <f t="shared" si="4"/>
        <v>16</v>
      </c>
      <c r="W44" s="3">
        <f t="shared" si="4"/>
        <v>17</v>
      </c>
      <c r="X44" s="3">
        <f t="shared" si="4"/>
        <v>18</v>
      </c>
      <c r="Y44" s="3">
        <f t="shared" si="4"/>
        <v>19</v>
      </c>
      <c r="Z44" s="3">
        <f t="shared" si="4"/>
        <v>20</v>
      </c>
      <c r="AA44" s="3">
        <f t="shared" si="4"/>
        <v>21</v>
      </c>
      <c r="AB44" s="3">
        <f t="shared" si="4"/>
        <v>22</v>
      </c>
      <c r="AC44" s="3">
        <f t="shared" si="4"/>
        <v>23</v>
      </c>
      <c r="AD44" s="3">
        <f t="shared" si="4"/>
        <v>24</v>
      </c>
      <c r="AE44" s="3">
        <f t="shared" si="4"/>
        <v>25</v>
      </c>
      <c r="AF44" s="3">
        <f t="shared" si="4"/>
        <v>26</v>
      </c>
      <c r="AG44" s="4" t="s">
        <v>2</v>
      </c>
      <c r="AH44" s="4" t="s">
        <v>2</v>
      </c>
      <c r="AI44" s="3"/>
      <c r="AJ44" s="3"/>
      <c r="AK44" s="3"/>
      <c r="AL44" s="3"/>
      <c r="AM44" s="3"/>
      <c r="AN44" s="3"/>
      <c r="AO44" s="3"/>
      <c r="AP44" s="3"/>
      <c r="AQ44" s="3"/>
      <c r="AR44" s="3"/>
      <c r="AS44" s="3"/>
      <c r="AT44" s="3"/>
      <c r="AU44" s="3"/>
      <c r="AV44" s="3"/>
      <c r="AW44" s="1"/>
      <c r="AX44" s="1"/>
      <c r="AY44" s="1"/>
      <c r="AZ44" s="15"/>
      <c r="BA44" s="15"/>
      <c r="BB44" s="15"/>
      <c r="BC44" s="15"/>
      <c r="BD44" s="15"/>
      <c r="BE44" s="15"/>
      <c r="BF44" s="15"/>
      <c r="BG44" s="15"/>
      <c r="BH44" s="15"/>
    </row>
    <row r="45" spans="1:60" ht="17.25">
      <c r="B45" s="1"/>
      <c r="C45" s="3" t="s">
        <v>52</v>
      </c>
      <c r="D45" s="3"/>
      <c r="E45" s="3"/>
      <c r="F45" s="1"/>
      <c r="G45" s="9" t="s">
        <v>2</v>
      </c>
      <c r="H45" s="9"/>
      <c r="I45" s="9"/>
      <c r="J45" s="9"/>
      <c r="K45" s="9"/>
      <c r="L45" s="9"/>
      <c r="M45" s="9"/>
      <c r="N45" s="9"/>
      <c r="O45" s="9"/>
      <c r="P45" s="9"/>
      <c r="Q45" s="9"/>
      <c r="R45" s="9"/>
      <c r="S45" s="9"/>
      <c r="T45" s="9"/>
      <c r="U45" s="9"/>
      <c r="V45" s="9"/>
      <c r="W45" s="9"/>
      <c r="X45" s="9"/>
      <c r="Y45" s="9"/>
      <c r="Z45" s="9"/>
      <c r="AA45" s="9"/>
      <c r="AB45" s="9"/>
      <c r="AC45" s="9"/>
      <c r="AD45" s="9"/>
      <c r="AE45" s="9"/>
      <c r="AF45" s="9"/>
      <c r="AG45" s="4"/>
      <c r="AH45" s="4"/>
      <c r="AI45" s="3"/>
      <c r="AJ45" s="3"/>
      <c r="AK45" s="3"/>
      <c r="AL45" s="3"/>
      <c r="AM45" s="3"/>
      <c r="AN45" s="3"/>
      <c r="AO45" s="3"/>
      <c r="AP45" s="3"/>
      <c r="AQ45" s="3"/>
      <c r="AR45" s="3"/>
      <c r="AS45" s="3"/>
      <c r="AT45" s="3"/>
      <c r="AU45" s="3"/>
      <c r="AV45" s="3"/>
      <c r="AW45" s="1"/>
      <c r="AX45" s="1"/>
      <c r="AY45" s="1"/>
      <c r="AZ45" s="15"/>
      <c r="BA45" s="15"/>
      <c r="BB45" s="15"/>
      <c r="BC45" s="15"/>
      <c r="BD45" s="15"/>
      <c r="BE45" s="15"/>
      <c r="BF45" s="15"/>
      <c r="BG45" s="15"/>
      <c r="BH45" s="15"/>
    </row>
    <row r="46" spans="1:60" ht="17.25">
      <c r="B46" s="1"/>
      <c r="C46" s="3" t="s">
        <v>53</v>
      </c>
      <c r="D46" s="3"/>
      <c r="E46" s="3"/>
      <c r="F46" s="10" t="s">
        <v>2</v>
      </c>
      <c r="G46" s="5">
        <f>G39</f>
        <v>149142.46</v>
      </c>
      <c r="H46" s="5">
        <f t="shared" ref="H46:AF46" si="5">(1+$D$19)*G46</f>
        <v>155108.15839999999</v>
      </c>
      <c r="I46" s="5">
        <f t="shared" si="5"/>
        <v>161312.48473599998</v>
      </c>
      <c r="J46" s="5">
        <f t="shared" si="5"/>
        <v>167764.98412543998</v>
      </c>
      <c r="K46" s="5">
        <f t="shared" si="5"/>
        <v>174475.58349045759</v>
      </c>
      <c r="L46" s="5">
        <f t="shared" si="5"/>
        <v>181454.60683007591</v>
      </c>
      <c r="M46" s="5">
        <f t="shared" si="5"/>
        <v>188712.79110327896</v>
      </c>
      <c r="N46" s="5">
        <f t="shared" si="5"/>
        <v>196261.30274741011</v>
      </c>
      <c r="O46" s="5">
        <f t="shared" si="5"/>
        <v>204111.75485730651</v>
      </c>
      <c r="P46" s="5">
        <f t="shared" si="5"/>
        <v>212276.22505159877</v>
      </c>
      <c r="Q46" s="5">
        <f t="shared" si="5"/>
        <v>220767.27405366272</v>
      </c>
      <c r="R46" s="5">
        <f t="shared" si="5"/>
        <v>229597.96501580926</v>
      </c>
      <c r="S46" s="5">
        <f t="shared" si="5"/>
        <v>238781.88361644163</v>
      </c>
      <c r="T46" s="5">
        <f t="shared" si="5"/>
        <v>248333.15896109931</v>
      </c>
      <c r="U46" s="5">
        <f t="shared" si="5"/>
        <v>258266.48531954328</v>
      </c>
      <c r="V46" s="5">
        <f t="shared" si="5"/>
        <v>268597.14473232505</v>
      </c>
      <c r="W46" s="5">
        <f t="shared" si="5"/>
        <v>279341.03052161809</v>
      </c>
      <c r="X46" s="5">
        <f t="shared" si="5"/>
        <v>290514.67174248281</v>
      </c>
      <c r="Y46" s="5">
        <f t="shared" si="5"/>
        <v>302135.25861218211</v>
      </c>
      <c r="Z46" s="5">
        <f t="shared" si="5"/>
        <v>314220.6689566694</v>
      </c>
      <c r="AA46" s="5">
        <f t="shared" si="5"/>
        <v>326789.49571493617</v>
      </c>
      <c r="AB46" s="5">
        <f t="shared" si="5"/>
        <v>339861.0755435336</v>
      </c>
      <c r="AC46" s="5">
        <f t="shared" si="5"/>
        <v>353455.51856527495</v>
      </c>
      <c r="AD46" s="5">
        <f t="shared" si="5"/>
        <v>367593.73930788593</v>
      </c>
      <c r="AE46" s="5">
        <f t="shared" si="5"/>
        <v>382297.48888020136</v>
      </c>
      <c r="AF46" s="5">
        <f t="shared" si="5"/>
        <v>397589.3884354094</v>
      </c>
      <c r="AG46" s="5"/>
      <c r="AH46" s="5" t="s">
        <v>2</v>
      </c>
      <c r="AI46" s="3"/>
      <c r="AJ46" s="3"/>
      <c r="AK46" s="3"/>
      <c r="AL46" s="3"/>
      <c r="AM46" s="3"/>
      <c r="AN46" s="3"/>
      <c r="AO46" s="3"/>
      <c r="AP46" s="3"/>
      <c r="AQ46" s="3"/>
      <c r="AR46" s="3"/>
      <c r="AS46" s="3"/>
      <c r="AT46" s="3"/>
      <c r="AU46" s="3"/>
      <c r="AV46" s="3"/>
      <c r="AW46" s="1"/>
      <c r="AX46" s="1"/>
      <c r="AY46" s="1"/>
      <c r="AZ46" s="15"/>
      <c r="BA46" s="15"/>
      <c r="BB46" s="15"/>
      <c r="BC46" s="15"/>
      <c r="BD46" s="15"/>
      <c r="BE46" s="15"/>
      <c r="BF46" s="15"/>
      <c r="BG46" s="15"/>
      <c r="BH46" s="15"/>
    </row>
    <row r="47" spans="1:60" ht="17.25">
      <c r="B47" s="1"/>
      <c r="C47" s="3" t="s">
        <v>54</v>
      </c>
      <c r="D47" s="3"/>
      <c r="E47" s="3"/>
      <c r="F47" s="3"/>
      <c r="G47" s="5">
        <f t="shared" ref="G47:AF47" si="6">$D$17*G46</f>
        <v>10439.9722</v>
      </c>
      <c r="H47" s="5">
        <f t="shared" si="6"/>
        <v>10857.571088000001</v>
      </c>
      <c r="I47" s="5">
        <f t="shared" si="6"/>
        <v>11291.87393152</v>
      </c>
      <c r="J47" s="5">
        <f t="shared" si="6"/>
        <v>11743.548888780801</v>
      </c>
      <c r="K47" s="5">
        <f t="shared" si="6"/>
        <v>12213.290844332032</v>
      </c>
      <c r="L47" s="5">
        <f t="shared" si="6"/>
        <v>12701.822478105314</v>
      </c>
      <c r="M47" s="5">
        <f t="shared" si="6"/>
        <v>13209.895377229528</v>
      </c>
      <c r="N47" s="5">
        <f t="shared" si="6"/>
        <v>13738.291192318709</v>
      </c>
      <c r="O47" s="5">
        <f t="shared" si="6"/>
        <v>14287.822840011457</v>
      </c>
      <c r="P47" s="5">
        <f t="shared" si="6"/>
        <v>14859.335753611915</v>
      </c>
      <c r="Q47" s="5">
        <f t="shared" si="6"/>
        <v>15453.709183756393</v>
      </c>
      <c r="R47" s="5">
        <f t="shared" si="6"/>
        <v>16071.85755110665</v>
      </c>
      <c r="S47" s="5">
        <f t="shared" si="6"/>
        <v>16714.731853150915</v>
      </c>
      <c r="T47" s="5">
        <f t="shared" si="6"/>
        <v>17383.321127276955</v>
      </c>
      <c r="U47" s="5">
        <f t="shared" si="6"/>
        <v>18078.653972368033</v>
      </c>
      <c r="V47" s="5">
        <f t="shared" si="6"/>
        <v>18801.800131262757</v>
      </c>
      <c r="W47" s="5">
        <f t="shared" si="6"/>
        <v>19553.87213651327</v>
      </c>
      <c r="X47" s="5">
        <f t="shared" si="6"/>
        <v>20336.027021973798</v>
      </c>
      <c r="Y47" s="5">
        <f t="shared" si="6"/>
        <v>21149.468102852748</v>
      </c>
      <c r="Z47" s="5">
        <f t="shared" si="6"/>
        <v>21995.446826966861</v>
      </c>
      <c r="AA47" s="5">
        <f t="shared" si="6"/>
        <v>22875.264700045533</v>
      </c>
      <c r="AB47" s="5">
        <f t="shared" si="6"/>
        <v>23790.275288047356</v>
      </c>
      <c r="AC47" s="5">
        <f t="shared" si="6"/>
        <v>24741.886299569247</v>
      </c>
      <c r="AD47" s="5">
        <f t="shared" si="6"/>
        <v>25731.561751552017</v>
      </c>
      <c r="AE47" s="5">
        <f t="shared" si="6"/>
        <v>26760.824221614097</v>
      </c>
      <c r="AF47" s="5">
        <f t="shared" si="6"/>
        <v>27831.25719047866</v>
      </c>
      <c r="AG47" s="30"/>
      <c r="AH47" s="5"/>
      <c r="AI47" s="3"/>
      <c r="AJ47" s="3"/>
      <c r="AK47" s="3"/>
      <c r="AL47" s="3"/>
      <c r="AM47" s="3"/>
      <c r="AN47" s="3"/>
      <c r="AO47" s="3"/>
      <c r="AP47" s="3"/>
      <c r="AQ47" s="3"/>
      <c r="AR47" s="3"/>
      <c r="AS47" s="3"/>
      <c r="AT47" s="3"/>
      <c r="AU47" s="3"/>
      <c r="AV47" s="3"/>
      <c r="AW47" s="1"/>
      <c r="AX47" s="1"/>
      <c r="AY47" s="1"/>
      <c r="AZ47" s="15"/>
      <c r="BA47" s="15"/>
      <c r="BB47" s="15"/>
      <c r="BC47" s="15"/>
      <c r="BD47" s="15"/>
      <c r="BE47" s="15"/>
      <c r="BF47" s="15"/>
      <c r="BG47" s="15"/>
      <c r="BH47" s="15"/>
    </row>
    <row r="48" spans="1:60" ht="17.25">
      <c r="B48" s="1"/>
      <c r="C48" s="3" t="s">
        <v>55</v>
      </c>
      <c r="D48" s="3"/>
      <c r="E48" s="3"/>
      <c r="F48" s="3"/>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5" t="s">
        <v>2</v>
      </c>
      <c r="AH48" s="5" t="s">
        <v>2</v>
      </c>
      <c r="AI48" s="3"/>
      <c r="AJ48" s="3"/>
      <c r="AK48" s="3"/>
      <c r="AL48" s="3"/>
      <c r="AM48" s="3"/>
      <c r="AN48" s="3"/>
      <c r="AO48" s="3"/>
      <c r="AP48" s="3"/>
      <c r="AQ48" s="3"/>
      <c r="AR48" s="3"/>
      <c r="AS48" s="3"/>
      <c r="AT48" s="3"/>
      <c r="AU48" s="3"/>
      <c r="AV48" s="3"/>
      <c r="AW48" s="1"/>
      <c r="AX48" s="1"/>
      <c r="AY48" s="1"/>
      <c r="AZ48" s="15"/>
      <c r="BA48" s="15"/>
      <c r="BB48" s="15"/>
      <c r="BC48" s="15"/>
      <c r="BD48" s="15"/>
      <c r="BE48" s="15"/>
      <c r="BF48" s="15"/>
      <c r="BG48" s="15"/>
      <c r="BH48" s="15"/>
    </row>
    <row r="49" spans="2:60" ht="17.25">
      <c r="B49" s="1"/>
      <c r="C49" s="3" t="s">
        <v>56</v>
      </c>
      <c r="D49" s="3"/>
      <c r="E49" s="3"/>
      <c r="F49" s="3"/>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5"/>
      <c r="AH49" s="5"/>
      <c r="AI49" s="3"/>
      <c r="AJ49" s="3"/>
      <c r="AK49" s="3"/>
      <c r="AL49" s="3"/>
      <c r="AM49" s="3"/>
      <c r="AN49" s="3"/>
      <c r="AO49" s="3"/>
      <c r="AP49" s="3"/>
      <c r="AQ49" s="3"/>
      <c r="AR49" s="3"/>
      <c r="AS49" s="3"/>
      <c r="AT49" s="3"/>
      <c r="AU49" s="3"/>
      <c r="AV49" s="3"/>
      <c r="AW49" s="1"/>
      <c r="AX49" s="1"/>
      <c r="AY49" s="1"/>
      <c r="AZ49" s="15"/>
      <c r="BA49" s="15"/>
      <c r="BB49" s="15"/>
      <c r="BC49" s="15"/>
      <c r="BD49" s="15"/>
      <c r="BE49" s="15"/>
      <c r="BF49" s="15"/>
      <c r="BG49" s="15"/>
      <c r="BH49" s="15"/>
    </row>
    <row r="50" spans="2:60" ht="17.25">
      <c r="B50" s="1"/>
      <c r="C50" s="3" t="s">
        <v>57</v>
      </c>
      <c r="D50" s="3"/>
      <c r="E50" s="3"/>
      <c r="F50" s="3" t="s">
        <v>2</v>
      </c>
      <c r="G50" s="5">
        <f t="shared" ref="G50:AF50" si="7">G46+G48+G49-G47</f>
        <v>138702.4878</v>
      </c>
      <c r="H50" s="5">
        <f t="shared" si="7"/>
        <v>144250.58731199999</v>
      </c>
      <c r="I50" s="5">
        <f t="shared" si="7"/>
        <v>150020.61080447998</v>
      </c>
      <c r="J50" s="5">
        <f t="shared" si="7"/>
        <v>156021.43523665919</v>
      </c>
      <c r="K50" s="5">
        <f t="shared" si="7"/>
        <v>162262.29264612557</v>
      </c>
      <c r="L50" s="5">
        <f t="shared" si="7"/>
        <v>168752.78435197059</v>
      </c>
      <c r="M50" s="5">
        <f t="shared" si="7"/>
        <v>175502.89572604944</v>
      </c>
      <c r="N50" s="5">
        <f t="shared" si="7"/>
        <v>182523.01155509139</v>
      </c>
      <c r="O50" s="5">
        <f t="shared" si="7"/>
        <v>189823.93201729507</v>
      </c>
      <c r="P50" s="5">
        <f t="shared" si="7"/>
        <v>197416.88929798687</v>
      </c>
      <c r="Q50" s="5">
        <f t="shared" si="7"/>
        <v>205313.56486990635</v>
      </c>
      <c r="R50" s="5">
        <f t="shared" si="7"/>
        <v>213526.1074647026</v>
      </c>
      <c r="S50" s="5">
        <f t="shared" si="7"/>
        <v>222067.15176329072</v>
      </c>
      <c r="T50" s="5">
        <f t="shared" si="7"/>
        <v>230949.83783382236</v>
      </c>
      <c r="U50" s="5">
        <f t="shared" si="7"/>
        <v>240187.83134717523</v>
      </c>
      <c r="V50" s="5">
        <f t="shared" si="7"/>
        <v>249795.3446010623</v>
      </c>
      <c r="W50" s="5">
        <f t="shared" si="7"/>
        <v>259787.15838510482</v>
      </c>
      <c r="X50" s="5">
        <f t="shared" si="7"/>
        <v>270178.64472050901</v>
      </c>
      <c r="Y50" s="5">
        <f t="shared" si="7"/>
        <v>280985.79050932935</v>
      </c>
      <c r="Z50" s="5">
        <f t="shared" si="7"/>
        <v>292225.22212970251</v>
      </c>
      <c r="AA50" s="5">
        <f t="shared" si="7"/>
        <v>303914.23101489065</v>
      </c>
      <c r="AB50" s="5">
        <f t="shared" si="7"/>
        <v>316070.80025548628</v>
      </c>
      <c r="AC50" s="5">
        <f t="shared" si="7"/>
        <v>328713.63226570573</v>
      </c>
      <c r="AD50" s="5">
        <f t="shared" si="7"/>
        <v>341862.17755633389</v>
      </c>
      <c r="AE50" s="5">
        <f t="shared" si="7"/>
        <v>355536.66465858725</v>
      </c>
      <c r="AF50" s="5">
        <f t="shared" si="7"/>
        <v>369758.13124493073</v>
      </c>
      <c r="AG50" s="5"/>
      <c r="AH50" s="5"/>
      <c r="AI50" s="3"/>
      <c r="AJ50" s="3"/>
      <c r="AK50" s="3"/>
      <c r="AL50" s="3"/>
      <c r="AM50" s="3"/>
      <c r="AN50" s="3"/>
      <c r="AO50" s="3"/>
      <c r="AP50" s="3"/>
      <c r="AQ50" s="3"/>
      <c r="AR50" s="3"/>
      <c r="AS50" s="3"/>
      <c r="AT50" s="3"/>
      <c r="AU50" s="3"/>
      <c r="AV50" s="3"/>
      <c r="AW50" s="1"/>
      <c r="AX50" s="1"/>
      <c r="AY50" s="1"/>
      <c r="AZ50" s="15"/>
      <c r="BA50" s="15"/>
      <c r="BB50" s="15"/>
      <c r="BC50" s="15"/>
      <c r="BD50" s="15"/>
      <c r="BE50" s="15"/>
      <c r="BF50" s="15"/>
      <c r="BG50" s="15"/>
      <c r="BH50" s="15"/>
    </row>
    <row r="51" spans="2:60" ht="17.25">
      <c r="B51" s="1"/>
      <c r="C51" s="3"/>
      <c r="D51" s="3"/>
      <c r="E51" s="3"/>
      <c r="F51" s="3"/>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4">
        <f>G43</f>
        <v>1995</v>
      </c>
      <c r="AJ51" s="3">
        <f>Q43</f>
        <v>2005</v>
      </c>
      <c r="AK51" s="3">
        <f>V43</f>
        <v>2010</v>
      </c>
      <c r="AL51" s="3">
        <f>AA43</f>
        <v>2015</v>
      </c>
      <c r="AM51" s="3">
        <f>AF43</f>
        <v>2020</v>
      </c>
      <c r="AN51" s="3"/>
      <c r="AO51" s="4">
        <f>AI51</f>
        <v>1995</v>
      </c>
      <c r="AP51" s="3">
        <f>AJ51</f>
        <v>2005</v>
      </c>
      <c r="AQ51" s="3">
        <f>V43</f>
        <v>2010</v>
      </c>
      <c r="AR51" s="3">
        <f>AA43</f>
        <v>2015</v>
      </c>
      <c r="AS51" s="3">
        <f>AF43</f>
        <v>2020</v>
      </c>
      <c r="AT51" s="3"/>
      <c r="AU51" s="3"/>
      <c r="AV51" s="3"/>
      <c r="AW51" s="1"/>
      <c r="AX51" s="1"/>
      <c r="AY51" s="1"/>
      <c r="AZ51" s="15"/>
      <c r="BA51" s="15"/>
      <c r="BB51" s="15"/>
      <c r="BC51" s="15"/>
      <c r="BD51" s="15"/>
      <c r="BE51" s="15"/>
      <c r="BF51" s="15"/>
      <c r="BG51" s="15"/>
      <c r="BH51" s="15"/>
    </row>
    <row r="52" spans="2:60" ht="17.25">
      <c r="B52" s="1"/>
      <c r="C52" s="3" t="s">
        <v>58</v>
      </c>
      <c r="D52" s="3"/>
      <c r="E52" s="3"/>
      <c r="F52" s="3"/>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10" t="s">
        <v>59</v>
      </c>
      <c r="AJ52" s="10" t="s">
        <v>59</v>
      </c>
      <c r="AK52" s="10" t="s">
        <v>59</v>
      </c>
      <c r="AL52" s="10" t="s">
        <v>59</v>
      </c>
      <c r="AM52" s="10" t="s">
        <v>59</v>
      </c>
      <c r="AN52" s="3"/>
      <c r="AO52" s="3" t="s">
        <v>60</v>
      </c>
      <c r="AP52" s="3" t="s">
        <v>60</v>
      </c>
      <c r="AQ52" s="3" t="s">
        <v>60</v>
      </c>
      <c r="AR52" s="3" t="s">
        <v>60</v>
      </c>
      <c r="AS52" s="3" t="s">
        <v>60</v>
      </c>
      <c r="AT52" s="3"/>
      <c r="AU52" s="3"/>
      <c r="AV52" s="3"/>
      <c r="AW52" s="1"/>
      <c r="AX52" s="1"/>
      <c r="AY52" s="1"/>
      <c r="AZ52" s="15"/>
      <c r="BA52" s="15"/>
      <c r="BB52" s="15"/>
      <c r="BC52" s="15"/>
      <c r="BD52" s="15"/>
      <c r="BE52" s="15"/>
      <c r="BF52" s="15"/>
      <c r="BG52" s="15"/>
      <c r="BH52" s="15"/>
    </row>
    <row r="53" spans="2:60" ht="17.25">
      <c r="B53" s="1"/>
      <c r="C53" s="3" t="s">
        <v>61</v>
      </c>
      <c r="D53" s="3"/>
      <c r="E53" s="3"/>
      <c r="F53" s="9" t="s">
        <v>2</v>
      </c>
      <c r="G53" s="5">
        <v>8342</v>
      </c>
      <c r="H53" s="5">
        <f t="shared" ref="H53:AF53" si="8">G53*(1+$D$20)</f>
        <v>8592.26</v>
      </c>
      <c r="I53" s="5">
        <f t="shared" si="8"/>
        <v>8850.0277999999998</v>
      </c>
      <c r="J53" s="5">
        <f t="shared" si="8"/>
        <v>9115.5286340000002</v>
      </c>
      <c r="K53" s="5">
        <f t="shared" si="8"/>
        <v>9388.9944930199999</v>
      </c>
      <c r="L53" s="5">
        <f t="shared" si="8"/>
        <v>9670.6643278106003</v>
      </c>
      <c r="M53" s="5">
        <f t="shared" si="8"/>
        <v>9960.7842576449184</v>
      </c>
      <c r="N53" s="5">
        <f t="shared" si="8"/>
        <v>10259.607785374266</v>
      </c>
      <c r="O53" s="5">
        <f t="shared" si="8"/>
        <v>10567.396018935495</v>
      </c>
      <c r="P53" s="5">
        <f t="shared" si="8"/>
        <v>10884.41789950356</v>
      </c>
      <c r="Q53" s="5">
        <f t="shared" si="8"/>
        <v>11210.950436488667</v>
      </c>
      <c r="R53" s="5">
        <f t="shared" si="8"/>
        <v>11547.278949583328</v>
      </c>
      <c r="S53" s="5">
        <f t="shared" si="8"/>
        <v>11893.697318070828</v>
      </c>
      <c r="T53" s="5">
        <f t="shared" si="8"/>
        <v>12250.508237612954</v>
      </c>
      <c r="U53" s="5">
        <f t="shared" si="8"/>
        <v>12618.023484741343</v>
      </c>
      <c r="V53" s="5">
        <f t="shared" si="8"/>
        <v>12996.564189283583</v>
      </c>
      <c r="W53" s="5">
        <f t="shared" si="8"/>
        <v>13386.461114962091</v>
      </c>
      <c r="X53" s="5">
        <f t="shared" si="8"/>
        <v>13788.054948410954</v>
      </c>
      <c r="Y53" s="5">
        <f t="shared" si="8"/>
        <v>14201.696596863283</v>
      </c>
      <c r="Z53" s="5">
        <f t="shared" si="8"/>
        <v>14627.747494769183</v>
      </c>
      <c r="AA53" s="5">
        <f t="shared" si="8"/>
        <v>15066.579919612259</v>
      </c>
      <c r="AB53" s="5">
        <f t="shared" si="8"/>
        <v>15518.577317200627</v>
      </c>
      <c r="AC53" s="5">
        <f t="shared" si="8"/>
        <v>15984.134636716646</v>
      </c>
      <c r="AD53" s="5">
        <f t="shared" si="8"/>
        <v>16463.658675818147</v>
      </c>
      <c r="AE53" s="5">
        <f t="shared" si="8"/>
        <v>16957.568436092693</v>
      </c>
      <c r="AF53" s="5">
        <f t="shared" si="8"/>
        <v>17466.295489175474</v>
      </c>
      <c r="AG53" s="5"/>
      <c r="AH53" s="5"/>
      <c r="AI53" s="8">
        <f t="shared" ref="AI53:AI63" si="9">G53/$G$50</f>
        <v>6.0143117346450364E-2</v>
      </c>
      <c r="AJ53" s="8">
        <f t="shared" ref="AJ53:AJ63" si="10">Q53/$Q$50</f>
        <v>5.4604041596532142E-2</v>
      </c>
      <c r="AK53" s="8">
        <f t="shared" ref="AK53:AK63" si="11">V53/$V$50</f>
        <v>5.2028848696279155E-2</v>
      </c>
      <c r="AL53" s="8">
        <f t="shared" ref="AL53:AL63" si="12">Z53/$Z$50</f>
        <v>5.0056416719145277E-2</v>
      </c>
      <c r="AM53" s="8">
        <f t="shared" ref="AM53:AM63" si="13">AE53/$AE$50</f>
        <v>4.7695695329697183E-2</v>
      </c>
      <c r="AN53" s="3"/>
      <c r="AO53" s="8">
        <f t="shared" ref="AO53:AO63" si="14">G53/$G$64</f>
        <v>0.13823617141152686</v>
      </c>
      <c r="AP53" s="8">
        <f t="shared" ref="AP53:AP63" si="15">Q53/$Q$64</f>
        <v>0.13823617141152683</v>
      </c>
      <c r="AQ53" s="8">
        <f t="shared" ref="AQ53:AQ63" si="16">V53/$V$64</f>
        <v>0.13823617141152683</v>
      </c>
      <c r="AR53" s="8">
        <f t="shared" ref="AR53:AR63" si="17">Z53/$Z$64</f>
        <v>0.13823617141152686</v>
      </c>
      <c r="AS53" s="8">
        <f t="shared" ref="AS53:AS63" si="18">AE53/$AE$64</f>
        <v>0.13823617141152686</v>
      </c>
      <c r="AT53" s="3"/>
      <c r="AU53" s="3"/>
      <c r="AV53" s="3"/>
      <c r="AW53" s="1"/>
      <c r="AX53" s="1"/>
      <c r="AY53" s="1"/>
      <c r="AZ53" s="15"/>
      <c r="BA53" s="15"/>
      <c r="BB53" s="15"/>
      <c r="BC53" s="15"/>
      <c r="BD53" s="15"/>
      <c r="BE53" s="15"/>
      <c r="BF53" s="15"/>
      <c r="BG53" s="15"/>
      <c r="BH53" s="15"/>
    </row>
    <row r="54" spans="2:60" ht="17.25">
      <c r="B54" s="1"/>
      <c r="C54" s="3" t="s">
        <v>62</v>
      </c>
      <c r="D54" s="3"/>
      <c r="E54" s="3"/>
      <c r="F54" s="9" t="s">
        <v>2</v>
      </c>
      <c r="G54" s="5">
        <v>5592</v>
      </c>
      <c r="H54" s="5">
        <f t="shared" ref="H54:AF54" si="19">G54*(1+$D$20)</f>
        <v>5759.76</v>
      </c>
      <c r="I54" s="5">
        <f t="shared" si="19"/>
        <v>5932.5528000000004</v>
      </c>
      <c r="J54" s="5">
        <f t="shared" si="19"/>
        <v>6110.5293840000004</v>
      </c>
      <c r="K54" s="5">
        <f t="shared" si="19"/>
        <v>6293.8452655200008</v>
      </c>
      <c r="L54" s="5">
        <f t="shared" si="19"/>
        <v>6482.6606234856008</v>
      </c>
      <c r="M54" s="5">
        <f t="shared" si="19"/>
        <v>6677.1404421901689</v>
      </c>
      <c r="N54" s="5">
        <f t="shared" si="19"/>
        <v>6877.4546554558738</v>
      </c>
      <c r="O54" s="5">
        <f t="shared" si="19"/>
        <v>7083.7782951195504</v>
      </c>
      <c r="P54" s="5">
        <f t="shared" si="19"/>
        <v>7296.2916439731371</v>
      </c>
      <c r="Q54" s="5">
        <f t="shared" si="19"/>
        <v>7515.1803932923312</v>
      </c>
      <c r="R54" s="5">
        <f t="shared" si="19"/>
        <v>7740.6358050911012</v>
      </c>
      <c r="S54" s="5">
        <f t="shared" si="19"/>
        <v>7972.8548792438341</v>
      </c>
      <c r="T54" s="5">
        <f t="shared" si="19"/>
        <v>8212.0405256211488</v>
      </c>
      <c r="U54" s="5">
        <f t="shared" si="19"/>
        <v>8458.4017413897836</v>
      </c>
      <c r="V54" s="5">
        <f t="shared" si="19"/>
        <v>8712.153793631478</v>
      </c>
      <c r="W54" s="5">
        <f t="shared" si="19"/>
        <v>8973.5184074404224</v>
      </c>
      <c r="X54" s="5">
        <f t="shared" si="19"/>
        <v>9242.7239596636355</v>
      </c>
      <c r="Y54" s="5">
        <f t="shared" si="19"/>
        <v>9520.0056784535445</v>
      </c>
      <c r="Z54" s="5">
        <f t="shared" si="19"/>
        <v>9805.6058488071503</v>
      </c>
      <c r="AA54" s="5">
        <f t="shared" si="19"/>
        <v>10099.774024271364</v>
      </c>
      <c r="AB54" s="5">
        <f t="shared" si="19"/>
        <v>10402.767244999506</v>
      </c>
      <c r="AC54" s="5">
        <f t="shared" si="19"/>
        <v>10714.850262349491</v>
      </c>
      <c r="AD54" s="5">
        <f t="shared" si="19"/>
        <v>11036.295770219976</v>
      </c>
      <c r="AE54" s="5">
        <f t="shared" si="19"/>
        <v>11367.384643326575</v>
      </c>
      <c r="AF54" s="5">
        <f t="shared" si="19"/>
        <v>11708.406182626373</v>
      </c>
      <c r="AG54" s="5"/>
      <c r="AH54" s="5"/>
      <c r="AI54" s="8">
        <f t="shared" si="9"/>
        <v>4.0316508295534695E-2</v>
      </c>
      <c r="AJ54" s="8">
        <f t="shared" si="10"/>
        <v>3.660342850728935E-2</v>
      </c>
      <c r="AK54" s="8">
        <f t="shared" si="11"/>
        <v>3.4877166376119997E-2</v>
      </c>
      <c r="AL54" s="8">
        <f t="shared" si="12"/>
        <v>3.3554960716070524E-2</v>
      </c>
      <c r="AM54" s="8">
        <f t="shared" si="13"/>
        <v>3.1972468027291596E-2</v>
      </c>
      <c r="AN54" s="3"/>
      <c r="AO54" s="8">
        <f t="shared" si="14"/>
        <v>9.2665628210651912E-2</v>
      </c>
      <c r="AP54" s="8">
        <f t="shared" si="15"/>
        <v>9.2665628210651899E-2</v>
      </c>
      <c r="AQ54" s="8">
        <f t="shared" si="16"/>
        <v>9.2665628210651885E-2</v>
      </c>
      <c r="AR54" s="8">
        <f t="shared" si="17"/>
        <v>9.2665628210651885E-2</v>
      </c>
      <c r="AS54" s="8">
        <f t="shared" si="18"/>
        <v>9.2665628210651857E-2</v>
      </c>
      <c r="AT54" s="3"/>
      <c r="AU54" s="3"/>
      <c r="AV54" s="3"/>
      <c r="AW54" s="1"/>
      <c r="AX54" s="1"/>
      <c r="AY54" s="1"/>
      <c r="AZ54" s="15"/>
      <c r="BA54" s="15"/>
      <c r="BB54" s="15"/>
      <c r="BC54" s="15"/>
      <c r="BD54" s="15"/>
      <c r="BE54" s="15"/>
      <c r="BF54" s="15"/>
      <c r="BG54" s="15"/>
      <c r="BH54" s="15"/>
    </row>
    <row r="55" spans="2:60" ht="17.25">
      <c r="B55" s="1"/>
      <c r="C55" s="3" t="s">
        <v>63</v>
      </c>
      <c r="D55" s="3"/>
      <c r="E55" s="3"/>
      <c r="F55" s="9" t="s">
        <v>2</v>
      </c>
      <c r="G55" s="5">
        <v>22073</v>
      </c>
      <c r="H55" s="5">
        <f t="shared" ref="H55:AF55" si="20">G55*(1+$D$20)</f>
        <v>22735.190000000002</v>
      </c>
      <c r="I55" s="5">
        <f t="shared" si="20"/>
        <v>23417.245700000003</v>
      </c>
      <c r="J55" s="5">
        <f t="shared" si="20"/>
        <v>24119.763071000005</v>
      </c>
      <c r="K55" s="5">
        <f t="shared" si="20"/>
        <v>24843.355963130005</v>
      </c>
      <c r="L55" s="5">
        <f t="shared" si="20"/>
        <v>25588.656642023907</v>
      </c>
      <c r="M55" s="5">
        <f t="shared" si="20"/>
        <v>26356.316341284626</v>
      </c>
      <c r="N55" s="5">
        <f t="shared" si="20"/>
        <v>27147.005831523165</v>
      </c>
      <c r="O55" s="5">
        <f t="shared" si="20"/>
        <v>27961.416006468862</v>
      </c>
      <c r="P55" s="5">
        <f t="shared" si="20"/>
        <v>28800.258486662929</v>
      </c>
      <c r="Q55" s="5">
        <f t="shared" si="20"/>
        <v>29664.26624126282</v>
      </c>
      <c r="R55" s="5">
        <f t="shared" si="20"/>
        <v>30554.194228500706</v>
      </c>
      <c r="S55" s="5">
        <f t="shared" si="20"/>
        <v>31470.820055355729</v>
      </c>
      <c r="T55" s="5">
        <f t="shared" si="20"/>
        <v>32414.9446570164</v>
      </c>
      <c r="U55" s="5">
        <f t="shared" si="20"/>
        <v>33387.392996726892</v>
      </c>
      <c r="V55" s="5">
        <f t="shared" si="20"/>
        <v>34389.014786628701</v>
      </c>
      <c r="W55" s="5">
        <f t="shared" si="20"/>
        <v>35420.685230227566</v>
      </c>
      <c r="X55" s="5">
        <f t="shared" si="20"/>
        <v>36483.305787134392</v>
      </c>
      <c r="Y55" s="5">
        <f t="shared" si="20"/>
        <v>37577.804960748421</v>
      </c>
      <c r="Z55" s="5">
        <f t="shared" si="20"/>
        <v>38705.139109570875</v>
      </c>
      <c r="AA55" s="5">
        <f t="shared" si="20"/>
        <v>39866.293282858001</v>
      </c>
      <c r="AB55" s="5">
        <f t="shared" si="20"/>
        <v>41062.282081343743</v>
      </c>
      <c r="AC55" s="5">
        <f t="shared" si="20"/>
        <v>42294.150543784053</v>
      </c>
      <c r="AD55" s="5">
        <f t="shared" si="20"/>
        <v>43562.975060097575</v>
      </c>
      <c r="AE55" s="5">
        <f t="shared" si="20"/>
        <v>44869.864311900506</v>
      </c>
      <c r="AF55" s="5">
        <f t="shared" si="20"/>
        <v>46215.960241257526</v>
      </c>
      <c r="AG55" s="5"/>
      <c r="AH55" s="5"/>
      <c r="AI55" s="8">
        <f t="shared" si="9"/>
        <v>0.15913917875667691</v>
      </c>
      <c r="AJ55" s="8">
        <f t="shared" si="10"/>
        <v>0.14448273917049323</v>
      </c>
      <c r="AK55" s="8">
        <f t="shared" si="11"/>
        <v>0.13766875776468115</v>
      </c>
      <c r="AL55" s="8">
        <f t="shared" si="12"/>
        <v>0.1324496866748614</v>
      </c>
      <c r="AM55" s="8">
        <f t="shared" si="13"/>
        <v>0.12620319863490842</v>
      </c>
      <c r="AN55" s="3"/>
      <c r="AO55" s="8">
        <f t="shared" si="14"/>
        <v>0.36577403639015016</v>
      </c>
      <c r="AP55" s="8">
        <f t="shared" si="15"/>
        <v>0.36577403639015021</v>
      </c>
      <c r="AQ55" s="8">
        <f t="shared" si="16"/>
        <v>0.36577403639015016</v>
      </c>
      <c r="AR55" s="8">
        <f t="shared" si="17"/>
        <v>0.36577403639015021</v>
      </c>
      <c r="AS55" s="8">
        <f t="shared" si="18"/>
        <v>0.36577403639015016</v>
      </c>
      <c r="AT55" s="3"/>
      <c r="AU55" s="3"/>
      <c r="AV55" s="3"/>
      <c r="AW55" s="1"/>
      <c r="AX55" s="1"/>
      <c r="AY55" s="1"/>
      <c r="AZ55" s="15"/>
      <c r="BA55" s="15"/>
      <c r="BB55" s="15"/>
      <c r="BC55" s="15"/>
      <c r="BD55" s="15"/>
      <c r="BE55" s="15"/>
      <c r="BF55" s="15"/>
      <c r="BG55" s="15"/>
      <c r="BH55" s="15"/>
    </row>
    <row r="56" spans="2:60" ht="17.25">
      <c r="B56" s="1"/>
      <c r="C56" s="3" t="s">
        <v>64</v>
      </c>
      <c r="D56" s="3"/>
      <c r="E56" s="3"/>
      <c r="F56" s="9" t="s">
        <v>2</v>
      </c>
      <c r="G56" s="5">
        <v>6213</v>
      </c>
      <c r="H56" s="5">
        <f t="shared" ref="H56:AF56" si="21">G56*(1+$D$20)</f>
        <v>6399.39</v>
      </c>
      <c r="I56" s="5">
        <f t="shared" si="21"/>
        <v>6591.3717000000006</v>
      </c>
      <c r="J56" s="5">
        <f t="shared" si="21"/>
        <v>6789.1128510000008</v>
      </c>
      <c r="K56" s="5">
        <f t="shared" si="21"/>
        <v>6992.7862365300007</v>
      </c>
      <c r="L56" s="5">
        <f t="shared" si="21"/>
        <v>7202.5698236259013</v>
      </c>
      <c r="M56" s="5">
        <f t="shared" si="21"/>
        <v>7418.646918334679</v>
      </c>
      <c r="N56" s="5">
        <f t="shared" si="21"/>
        <v>7641.2063258847193</v>
      </c>
      <c r="O56" s="5">
        <f t="shared" si="21"/>
        <v>7870.4425156612615</v>
      </c>
      <c r="P56" s="5">
        <f t="shared" si="21"/>
        <v>8106.5557911310998</v>
      </c>
      <c r="Q56" s="5">
        <f t="shared" si="21"/>
        <v>8349.7524648650324</v>
      </c>
      <c r="R56" s="5">
        <f t="shared" si="21"/>
        <v>8600.2450388109828</v>
      </c>
      <c r="S56" s="5">
        <f t="shared" si="21"/>
        <v>8858.2523899753123</v>
      </c>
      <c r="T56" s="5">
        <f t="shared" si="21"/>
        <v>9123.9999616745718</v>
      </c>
      <c r="U56" s="5">
        <f t="shared" si="21"/>
        <v>9397.7199605248097</v>
      </c>
      <c r="V56" s="5">
        <f t="shared" si="21"/>
        <v>9679.6515593405547</v>
      </c>
      <c r="W56" s="5">
        <f t="shared" si="21"/>
        <v>9970.0411061207724</v>
      </c>
      <c r="X56" s="5">
        <f t="shared" si="21"/>
        <v>10269.142339304395</v>
      </c>
      <c r="Y56" s="5">
        <f t="shared" si="21"/>
        <v>10577.216609483527</v>
      </c>
      <c r="Z56" s="5">
        <f t="shared" si="21"/>
        <v>10894.533107768033</v>
      </c>
      <c r="AA56" s="5">
        <f t="shared" si="21"/>
        <v>11221.369101001073</v>
      </c>
      <c r="AB56" s="5">
        <f t="shared" si="21"/>
        <v>11558.010174031106</v>
      </c>
      <c r="AC56" s="5">
        <f t="shared" si="21"/>
        <v>11904.750479252039</v>
      </c>
      <c r="AD56" s="5">
        <f t="shared" si="21"/>
        <v>12261.892993629601</v>
      </c>
      <c r="AE56" s="5">
        <f t="shared" si="21"/>
        <v>12629.749783438489</v>
      </c>
      <c r="AF56" s="5">
        <f t="shared" si="21"/>
        <v>13008.642276941644</v>
      </c>
      <c r="AG56" s="5"/>
      <c r="AH56" s="5"/>
      <c r="AI56" s="8">
        <f t="shared" si="9"/>
        <v>4.4793717103032378E-2</v>
      </c>
      <c r="AJ56" s="8">
        <f t="shared" si="10"/>
        <v>4.0668294226714731E-2</v>
      </c>
      <c r="AK56" s="8">
        <f t="shared" si="11"/>
        <v>3.8750328092781401E-2</v>
      </c>
      <c r="AL56" s="8">
        <f t="shared" si="12"/>
        <v>3.7281289508037593E-2</v>
      </c>
      <c r="AM56" s="8">
        <f t="shared" si="13"/>
        <v>3.5523058629034827E-2</v>
      </c>
      <c r="AN56" s="3"/>
      <c r="AO56" s="8">
        <f t="shared" si="14"/>
        <v>0.1029562854207404</v>
      </c>
      <c r="AP56" s="8">
        <f t="shared" si="15"/>
        <v>0.1029562854207404</v>
      </c>
      <c r="AQ56" s="8">
        <f t="shared" si="16"/>
        <v>0.10295628542074038</v>
      </c>
      <c r="AR56" s="8">
        <f t="shared" si="17"/>
        <v>0.10295628542074041</v>
      </c>
      <c r="AS56" s="8">
        <f t="shared" si="18"/>
        <v>0.10295628542074037</v>
      </c>
      <c r="AT56" s="3"/>
      <c r="AU56" s="3"/>
      <c r="AV56" s="3"/>
      <c r="AW56" s="1"/>
      <c r="AX56" s="1"/>
      <c r="AY56" s="1"/>
      <c r="AZ56" s="15"/>
      <c r="BA56" s="15"/>
      <c r="BB56" s="15"/>
      <c r="BC56" s="15"/>
      <c r="BD56" s="15"/>
      <c r="BE56" s="15"/>
      <c r="BF56" s="15"/>
      <c r="BG56" s="15"/>
      <c r="BH56" s="15"/>
    </row>
    <row r="57" spans="2:60" ht="17.25">
      <c r="B57" s="1"/>
      <c r="C57" s="3" t="s">
        <v>65</v>
      </c>
      <c r="D57" s="3"/>
      <c r="E57" s="3"/>
      <c r="F57" s="9" t="s">
        <v>2</v>
      </c>
      <c r="G57" s="5">
        <v>2836</v>
      </c>
      <c r="H57" s="5">
        <f t="shared" ref="H57:AF57" si="22">G57*(1+$D$20)</f>
        <v>2921.08</v>
      </c>
      <c r="I57" s="5">
        <f t="shared" si="22"/>
        <v>3008.7123999999999</v>
      </c>
      <c r="J57" s="5">
        <f t="shared" si="22"/>
        <v>3098.9737719999998</v>
      </c>
      <c r="K57" s="5">
        <f t="shared" si="22"/>
        <v>3191.9429851599998</v>
      </c>
      <c r="L57" s="5">
        <f t="shared" si="22"/>
        <v>3287.7012747148001</v>
      </c>
      <c r="M57" s="5">
        <f t="shared" si="22"/>
        <v>3386.3323129562441</v>
      </c>
      <c r="N57" s="5">
        <f t="shared" si="22"/>
        <v>3487.9222823449313</v>
      </c>
      <c r="O57" s="5">
        <f t="shared" si="22"/>
        <v>3592.5599508152795</v>
      </c>
      <c r="P57" s="5">
        <f t="shared" si="22"/>
        <v>3700.3367493397382</v>
      </c>
      <c r="Q57" s="5">
        <f t="shared" si="22"/>
        <v>3811.3468518199302</v>
      </c>
      <c r="R57" s="5">
        <f t="shared" si="22"/>
        <v>3925.6872573745281</v>
      </c>
      <c r="S57" s="5">
        <f t="shared" si="22"/>
        <v>4043.4578750957639</v>
      </c>
      <c r="T57" s="5">
        <f t="shared" si="22"/>
        <v>4164.7616113486374</v>
      </c>
      <c r="U57" s="5">
        <f t="shared" si="22"/>
        <v>4289.7044596890964</v>
      </c>
      <c r="V57" s="5">
        <f t="shared" si="22"/>
        <v>4418.3955934797696</v>
      </c>
      <c r="W57" s="5">
        <f t="shared" si="22"/>
        <v>4550.9474612841632</v>
      </c>
      <c r="X57" s="5">
        <f t="shared" si="22"/>
        <v>4687.4758851226879</v>
      </c>
      <c r="Y57" s="5">
        <f t="shared" si="22"/>
        <v>4828.1001616763688</v>
      </c>
      <c r="Z57" s="5">
        <f t="shared" si="22"/>
        <v>4972.9431665266602</v>
      </c>
      <c r="AA57" s="5">
        <f t="shared" si="22"/>
        <v>5122.1314615224601</v>
      </c>
      <c r="AB57" s="5">
        <f t="shared" si="22"/>
        <v>5275.7954053681342</v>
      </c>
      <c r="AC57" s="5">
        <f t="shared" si="22"/>
        <v>5434.0692675291784</v>
      </c>
      <c r="AD57" s="5">
        <f t="shared" si="22"/>
        <v>5597.0913455550535</v>
      </c>
      <c r="AE57" s="5">
        <f t="shared" si="22"/>
        <v>5765.0040859217052</v>
      </c>
      <c r="AF57" s="5">
        <f t="shared" si="22"/>
        <v>5937.9542084993564</v>
      </c>
      <c r="AG57" s="5"/>
      <c r="AH57" s="5"/>
      <c r="AI57" s="8">
        <f t="shared" si="9"/>
        <v>2.044664118850794E-2</v>
      </c>
      <c r="AJ57" s="8">
        <f t="shared" si="10"/>
        <v>1.8563541353124567E-2</v>
      </c>
      <c r="AK57" s="8">
        <f t="shared" si="11"/>
        <v>1.768806220362595E-2</v>
      </c>
      <c r="AL57" s="8">
        <f t="shared" si="12"/>
        <v>1.7017501536261807E-2</v>
      </c>
      <c r="AM57" s="8">
        <f t="shared" si="13"/>
        <v>1.6214935501680794E-2</v>
      </c>
      <c r="AN57" s="3"/>
      <c r="AO57" s="8">
        <f t="shared" si="14"/>
        <v>4.6995658370065953E-2</v>
      </c>
      <c r="AP57" s="8">
        <f t="shared" si="15"/>
        <v>4.6995658370065939E-2</v>
      </c>
      <c r="AQ57" s="8">
        <f t="shared" si="16"/>
        <v>4.6995658370065939E-2</v>
      </c>
      <c r="AR57" s="8">
        <f t="shared" si="17"/>
        <v>4.6995658370065953E-2</v>
      </c>
      <c r="AS57" s="8">
        <f t="shared" si="18"/>
        <v>4.6995658370065939E-2</v>
      </c>
      <c r="AT57" s="3"/>
      <c r="AU57" s="3"/>
      <c r="AV57" s="3"/>
      <c r="AW57" s="1"/>
      <c r="AX57" s="1"/>
      <c r="AY57" s="1"/>
      <c r="AZ57" s="15"/>
      <c r="BA57" s="15"/>
      <c r="BB57" s="15"/>
      <c r="BC57" s="15"/>
      <c r="BD57" s="15"/>
      <c r="BE57" s="15"/>
      <c r="BF57" s="15"/>
      <c r="BG57" s="15"/>
      <c r="BH57" s="15"/>
    </row>
    <row r="58" spans="2:60" ht="17.25">
      <c r="B58" s="1"/>
      <c r="C58" s="3" t="s">
        <v>66</v>
      </c>
      <c r="D58" s="3"/>
      <c r="E58" s="3"/>
      <c r="F58" s="9" t="s">
        <v>2</v>
      </c>
      <c r="G58" s="5">
        <v>0</v>
      </c>
      <c r="H58" s="5">
        <f t="shared" ref="H58:AF58" si="23">G58*(1+$D$20)</f>
        <v>0</v>
      </c>
      <c r="I58" s="5">
        <f t="shared" si="23"/>
        <v>0</v>
      </c>
      <c r="J58" s="5">
        <f t="shared" si="23"/>
        <v>0</v>
      </c>
      <c r="K58" s="5">
        <f t="shared" si="23"/>
        <v>0</v>
      </c>
      <c r="L58" s="5">
        <f t="shared" si="23"/>
        <v>0</v>
      </c>
      <c r="M58" s="5">
        <f t="shared" si="23"/>
        <v>0</v>
      </c>
      <c r="N58" s="5">
        <f t="shared" si="23"/>
        <v>0</v>
      </c>
      <c r="O58" s="5">
        <f t="shared" si="23"/>
        <v>0</v>
      </c>
      <c r="P58" s="5">
        <f t="shared" si="23"/>
        <v>0</v>
      </c>
      <c r="Q58" s="5">
        <f t="shared" si="23"/>
        <v>0</v>
      </c>
      <c r="R58" s="5">
        <f t="shared" si="23"/>
        <v>0</v>
      </c>
      <c r="S58" s="5">
        <f t="shared" si="23"/>
        <v>0</v>
      </c>
      <c r="T58" s="5">
        <f t="shared" si="23"/>
        <v>0</v>
      </c>
      <c r="U58" s="5">
        <f t="shared" si="23"/>
        <v>0</v>
      </c>
      <c r="V58" s="5">
        <f t="shared" si="23"/>
        <v>0</v>
      </c>
      <c r="W58" s="5">
        <f t="shared" si="23"/>
        <v>0</v>
      </c>
      <c r="X58" s="5">
        <f t="shared" si="23"/>
        <v>0</v>
      </c>
      <c r="Y58" s="5">
        <f t="shared" si="23"/>
        <v>0</v>
      </c>
      <c r="Z58" s="5">
        <f t="shared" si="23"/>
        <v>0</v>
      </c>
      <c r="AA58" s="5">
        <f t="shared" si="23"/>
        <v>0</v>
      </c>
      <c r="AB58" s="5">
        <f t="shared" si="23"/>
        <v>0</v>
      </c>
      <c r="AC58" s="5">
        <f t="shared" si="23"/>
        <v>0</v>
      </c>
      <c r="AD58" s="5">
        <f t="shared" si="23"/>
        <v>0</v>
      </c>
      <c r="AE58" s="5">
        <f t="shared" si="23"/>
        <v>0</v>
      </c>
      <c r="AF58" s="5">
        <f t="shared" si="23"/>
        <v>0</v>
      </c>
      <c r="AG58" s="5"/>
      <c r="AH58" s="5"/>
      <c r="AI58" s="8">
        <f t="shared" si="9"/>
        <v>0</v>
      </c>
      <c r="AJ58" s="8">
        <f t="shared" si="10"/>
        <v>0</v>
      </c>
      <c r="AK58" s="8">
        <f t="shared" si="11"/>
        <v>0</v>
      </c>
      <c r="AL58" s="8">
        <f t="shared" si="12"/>
        <v>0</v>
      </c>
      <c r="AM58" s="8">
        <f t="shared" si="13"/>
        <v>0</v>
      </c>
      <c r="AN58" s="3"/>
      <c r="AO58" s="8">
        <f t="shared" si="14"/>
        <v>0</v>
      </c>
      <c r="AP58" s="8">
        <f t="shared" si="15"/>
        <v>0</v>
      </c>
      <c r="AQ58" s="8">
        <f t="shared" si="16"/>
        <v>0</v>
      </c>
      <c r="AR58" s="8">
        <f t="shared" si="17"/>
        <v>0</v>
      </c>
      <c r="AS58" s="8">
        <f t="shared" si="18"/>
        <v>0</v>
      </c>
      <c r="AT58" s="3"/>
      <c r="AU58" s="3"/>
      <c r="AV58" s="3"/>
      <c r="AW58" s="1"/>
      <c r="AX58" s="1"/>
      <c r="AY58" s="1"/>
      <c r="AZ58" s="15"/>
      <c r="BA58" s="15"/>
      <c r="BB58" s="15"/>
      <c r="BC58" s="15"/>
      <c r="BD58" s="15"/>
      <c r="BE58" s="15"/>
      <c r="BF58" s="15"/>
      <c r="BG58" s="15"/>
      <c r="BH58" s="15"/>
    </row>
    <row r="59" spans="2:60" ht="17.25">
      <c r="B59" s="1"/>
      <c r="C59" s="3" t="s">
        <v>67</v>
      </c>
      <c r="D59" s="3"/>
      <c r="E59" s="3"/>
      <c r="F59" s="9" t="s">
        <v>2</v>
      </c>
      <c r="G59" s="5">
        <v>6850</v>
      </c>
      <c r="H59" s="5">
        <f t="shared" ref="H59:AF59" si="24">G59*(1+$D$20)</f>
        <v>7055.5</v>
      </c>
      <c r="I59" s="5">
        <f t="shared" si="24"/>
        <v>7267.165</v>
      </c>
      <c r="J59" s="5">
        <f t="shared" si="24"/>
        <v>7485.1799499999997</v>
      </c>
      <c r="K59" s="5">
        <f t="shared" si="24"/>
        <v>7709.7353485000003</v>
      </c>
      <c r="L59" s="5">
        <f t="shared" si="24"/>
        <v>7941.0274089550003</v>
      </c>
      <c r="M59" s="5">
        <f t="shared" si="24"/>
        <v>8179.2582312236509</v>
      </c>
      <c r="N59" s="5">
        <f t="shared" si="24"/>
        <v>8424.6359781603605</v>
      </c>
      <c r="O59" s="5">
        <f t="shared" si="24"/>
        <v>8677.3750575051708</v>
      </c>
      <c r="P59" s="5">
        <f t="shared" si="24"/>
        <v>8937.6963092303267</v>
      </c>
      <c r="Q59" s="5">
        <f t="shared" si="24"/>
        <v>9205.827198507237</v>
      </c>
      <c r="R59" s="5">
        <f t="shared" si="24"/>
        <v>9482.0020144624541</v>
      </c>
      <c r="S59" s="5">
        <f t="shared" si="24"/>
        <v>9766.462074896328</v>
      </c>
      <c r="T59" s="5">
        <f t="shared" si="24"/>
        <v>10059.455937143219</v>
      </c>
      <c r="U59" s="5">
        <f t="shared" si="24"/>
        <v>10361.239615257515</v>
      </c>
      <c r="V59" s="5">
        <f t="shared" si="24"/>
        <v>10672.076803715241</v>
      </c>
      <c r="W59" s="5">
        <f t="shared" si="24"/>
        <v>10992.239107826699</v>
      </c>
      <c r="X59" s="5">
        <f t="shared" si="24"/>
        <v>11322.0062810615</v>
      </c>
      <c r="Y59" s="5">
        <f t="shared" si="24"/>
        <v>11661.666469493346</v>
      </c>
      <c r="Z59" s="5">
        <f t="shared" si="24"/>
        <v>12011.516463578148</v>
      </c>
      <c r="AA59" s="5">
        <f t="shared" si="24"/>
        <v>12371.861957485493</v>
      </c>
      <c r="AB59" s="5">
        <f t="shared" si="24"/>
        <v>12743.017816210058</v>
      </c>
      <c r="AC59" s="5">
        <f t="shared" si="24"/>
        <v>13125.308350696361</v>
      </c>
      <c r="AD59" s="5">
        <f t="shared" si="24"/>
        <v>13519.067601217252</v>
      </c>
      <c r="AE59" s="5">
        <f t="shared" si="24"/>
        <v>13924.63962925377</v>
      </c>
      <c r="AF59" s="5">
        <f t="shared" si="24"/>
        <v>14342.378818131383</v>
      </c>
      <c r="AG59" s="5"/>
      <c r="AH59" s="5"/>
      <c r="AI59" s="8">
        <f t="shared" si="9"/>
        <v>4.9386280726826298E-2</v>
      </c>
      <c r="AJ59" s="8">
        <f t="shared" si="10"/>
        <v>4.4837890785932054E-2</v>
      </c>
      <c r="AK59" s="8">
        <f t="shared" si="11"/>
        <v>4.2723281415669168E-2</v>
      </c>
      <c r="AL59" s="8">
        <f t="shared" si="12"/>
        <v>4.1103626771295275E-2</v>
      </c>
      <c r="AM59" s="8">
        <f t="shared" si="13"/>
        <v>3.9165129825992052E-2</v>
      </c>
      <c r="AN59" s="3"/>
      <c r="AO59" s="8">
        <f t="shared" si="14"/>
        <v>0.11351208033672489</v>
      </c>
      <c r="AP59" s="8">
        <f t="shared" si="15"/>
        <v>0.11351208033672487</v>
      </c>
      <c r="AQ59" s="8">
        <f t="shared" si="16"/>
        <v>0.11351208033672486</v>
      </c>
      <c r="AR59" s="8">
        <f t="shared" si="17"/>
        <v>0.1135120803367249</v>
      </c>
      <c r="AS59" s="8">
        <f t="shared" si="18"/>
        <v>0.11351208033672489</v>
      </c>
      <c r="AT59" s="3"/>
      <c r="AU59" s="3"/>
      <c r="AV59" s="3"/>
      <c r="AW59" s="1"/>
      <c r="AX59" s="1"/>
      <c r="AY59" s="1"/>
      <c r="AZ59" s="15"/>
      <c r="BA59" s="15"/>
      <c r="BB59" s="15"/>
      <c r="BC59" s="15"/>
      <c r="BD59" s="15"/>
      <c r="BE59" s="15"/>
      <c r="BF59" s="15"/>
      <c r="BG59" s="15"/>
      <c r="BH59" s="15"/>
    </row>
    <row r="60" spans="2:60" ht="17.25">
      <c r="B60" s="1"/>
      <c r="C60" s="3" t="s">
        <v>68</v>
      </c>
      <c r="D60" s="3"/>
      <c r="E60" s="3"/>
      <c r="F60" s="9" t="s">
        <v>2</v>
      </c>
      <c r="G60" s="5">
        <v>0</v>
      </c>
      <c r="H60" s="5">
        <f t="shared" ref="H60:AF60" si="25">G60*(1+$D$20)</f>
        <v>0</v>
      </c>
      <c r="I60" s="5">
        <f t="shared" si="25"/>
        <v>0</v>
      </c>
      <c r="J60" s="5">
        <f t="shared" si="25"/>
        <v>0</v>
      </c>
      <c r="K60" s="5">
        <f t="shared" si="25"/>
        <v>0</v>
      </c>
      <c r="L60" s="5">
        <f t="shared" si="25"/>
        <v>0</v>
      </c>
      <c r="M60" s="5">
        <f t="shared" si="25"/>
        <v>0</v>
      </c>
      <c r="N60" s="5">
        <f t="shared" si="25"/>
        <v>0</v>
      </c>
      <c r="O60" s="5">
        <f t="shared" si="25"/>
        <v>0</v>
      </c>
      <c r="P60" s="5">
        <f t="shared" si="25"/>
        <v>0</v>
      </c>
      <c r="Q60" s="5">
        <f t="shared" si="25"/>
        <v>0</v>
      </c>
      <c r="R60" s="5">
        <f t="shared" si="25"/>
        <v>0</v>
      </c>
      <c r="S60" s="5">
        <f t="shared" si="25"/>
        <v>0</v>
      </c>
      <c r="T60" s="5">
        <f t="shared" si="25"/>
        <v>0</v>
      </c>
      <c r="U60" s="5">
        <f t="shared" si="25"/>
        <v>0</v>
      </c>
      <c r="V60" s="5">
        <f t="shared" si="25"/>
        <v>0</v>
      </c>
      <c r="W60" s="5">
        <f t="shared" si="25"/>
        <v>0</v>
      </c>
      <c r="X60" s="5">
        <f t="shared" si="25"/>
        <v>0</v>
      </c>
      <c r="Y60" s="5">
        <f t="shared" si="25"/>
        <v>0</v>
      </c>
      <c r="Z60" s="5">
        <f t="shared" si="25"/>
        <v>0</v>
      </c>
      <c r="AA60" s="5">
        <f t="shared" si="25"/>
        <v>0</v>
      </c>
      <c r="AB60" s="5">
        <f t="shared" si="25"/>
        <v>0</v>
      </c>
      <c r="AC60" s="5">
        <f t="shared" si="25"/>
        <v>0</v>
      </c>
      <c r="AD60" s="5">
        <f t="shared" si="25"/>
        <v>0</v>
      </c>
      <c r="AE60" s="5">
        <f t="shared" si="25"/>
        <v>0</v>
      </c>
      <c r="AF60" s="5">
        <f t="shared" si="25"/>
        <v>0</v>
      </c>
      <c r="AG60" s="5"/>
      <c r="AH60" s="5"/>
      <c r="AI60" s="8">
        <f t="shared" si="9"/>
        <v>0</v>
      </c>
      <c r="AJ60" s="8">
        <f t="shared" si="10"/>
        <v>0</v>
      </c>
      <c r="AK60" s="8">
        <f t="shared" si="11"/>
        <v>0</v>
      </c>
      <c r="AL60" s="8">
        <f t="shared" si="12"/>
        <v>0</v>
      </c>
      <c r="AM60" s="8">
        <f t="shared" si="13"/>
        <v>0</v>
      </c>
      <c r="AN60" s="3"/>
      <c r="AO60" s="8">
        <f t="shared" si="14"/>
        <v>0</v>
      </c>
      <c r="AP60" s="8">
        <f t="shared" si="15"/>
        <v>0</v>
      </c>
      <c r="AQ60" s="8">
        <f t="shared" si="16"/>
        <v>0</v>
      </c>
      <c r="AR60" s="8">
        <f t="shared" si="17"/>
        <v>0</v>
      </c>
      <c r="AS60" s="8">
        <f t="shared" si="18"/>
        <v>0</v>
      </c>
      <c r="AT60" s="3"/>
      <c r="AU60" s="3"/>
      <c r="AV60" s="3"/>
      <c r="AW60" s="1"/>
      <c r="AX60" s="1"/>
      <c r="AY60" s="1"/>
      <c r="AZ60" s="15"/>
      <c r="BA60" s="15"/>
      <c r="BB60" s="15"/>
      <c r="BC60" s="15"/>
      <c r="BD60" s="15"/>
      <c r="BE60" s="15"/>
      <c r="BF60" s="15"/>
      <c r="BG60" s="15"/>
      <c r="BH60" s="15"/>
    </row>
    <row r="61" spans="2:60" ht="17.25">
      <c r="B61" s="1"/>
      <c r="C61" s="3" t="s">
        <v>69</v>
      </c>
      <c r="D61" s="1"/>
      <c r="E61" s="3"/>
      <c r="F61" s="9" t="s">
        <v>2</v>
      </c>
      <c r="G61" s="5">
        <v>1910</v>
      </c>
      <c r="H61" s="5">
        <f t="shared" ref="H61:AF61" si="26">G61*(1+$D$20)</f>
        <v>1967.3</v>
      </c>
      <c r="I61" s="5">
        <f t="shared" si="26"/>
        <v>2026.319</v>
      </c>
      <c r="J61" s="5">
        <f t="shared" si="26"/>
        <v>2087.1085699999999</v>
      </c>
      <c r="K61" s="5">
        <f t="shared" si="26"/>
        <v>2149.7218270999997</v>
      </c>
      <c r="L61" s="5">
        <f t="shared" si="26"/>
        <v>2214.2134819129997</v>
      </c>
      <c r="M61" s="5">
        <f t="shared" si="26"/>
        <v>2280.6398863703898</v>
      </c>
      <c r="N61" s="5">
        <f t="shared" si="26"/>
        <v>2349.0590829615016</v>
      </c>
      <c r="O61" s="5">
        <f t="shared" si="26"/>
        <v>2419.5308554503467</v>
      </c>
      <c r="P61" s="5">
        <f t="shared" si="26"/>
        <v>2492.1167811138571</v>
      </c>
      <c r="Q61" s="5">
        <f t="shared" si="26"/>
        <v>2566.8802845472728</v>
      </c>
      <c r="R61" s="5">
        <f t="shared" si="26"/>
        <v>2643.8866930836912</v>
      </c>
      <c r="S61" s="5">
        <f t="shared" si="26"/>
        <v>2723.2032938762018</v>
      </c>
      <c r="T61" s="5">
        <f t="shared" si="26"/>
        <v>2804.8993926924877</v>
      </c>
      <c r="U61" s="5">
        <f t="shared" si="26"/>
        <v>2889.0463744732624</v>
      </c>
      <c r="V61" s="5">
        <f t="shared" si="26"/>
        <v>2975.7177657074603</v>
      </c>
      <c r="W61" s="5">
        <f t="shared" si="26"/>
        <v>3064.989298678684</v>
      </c>
      <c r="X61" s="5">
        <f t="shared" si="26"/>
        <v>3156.9389776390444</v>
      </c>
      <c r="Y61" s="5">
        <f t="shared" si="26"/>
        <v>3251.647146968216</v>
      </c>
      <c r="Z61" s="5">
        <f t="shared" si="26"/>
        <v>3349.1965613772627</v>
      </c>
      <c r="AA61" s="5">
        <f t="shared" si="26"/>
        <v>3449.6724582185807</v>
      </c>
      <c r="AB61" s="5">
        <f t="shared" si="26"/>
        <v>3553.1626319651382</v>
      </c>
      <c r="AC61" s="5">
        <f t="shared" si="26"/>
        <v>3659.7575109240925</v>
      </c>
      <c r="AD61" s="5">
        <f t="shared" si="26"/>
        <v>3769.5502362518155</v>
      </c>
      <c r="AE61" s="5">
        <f t="shared" si="26"/>
        <v>3882.6367433393702</v>
      </c>
      <c r="AF61" s="5">
        <f t="shared" si="26"/>
        <v>3999.1158456395515</v>
      </c>
      <c r="AG61" s="5"/>
      <c r="AH61" s="5"/>
      <c r="AI61" s="8">
        <f t="shared" si="9"/>
        <v>1.3770481195363246E-2</v>
      </c>
      <c r="AJ61" s="8">
        <f t="shared" si="10"/>
        <v>1.2502244000164994E-2</v>
      </c>
      <c r="AK61" s="8">
        <f t="shared" si="11"/>
        <v>1.1912622993274172E-2</v>
      </c>
      <c r="AL61" s="8">
        <f t="shared" si="12"/>
        <v>1.1461011260317362E-2</v>
      </c>
      <c r="AM61" s="8">
        <f t="shared" si="13"/>
        <v>1.0920496053670771E-2</v>
      </c>
      <c r="AN61" s="3"/>
      <c r="AO61" s="8">
        <f t="shared" si="14"/>
        <v>3.1650813641334971E-2</v>
      </c>
      <c r="AP61" s="8">
        <f t="shared" si="15"/>
        <v>3.1650813641334957E-2</v>
      </c>
      <c r="AQ61" s="8">
        <f t="shared" si="16"/>
        <v>3.165081364133495E-2</v>
      </c>
      <c r="AR61" s="8">
        <f t="shared" si="17"/>
        <v>3.1650813641334957E-2</v>
      </c>
      <c r="AS61" s="8">
        <f t="shared" si="18"/>
        <v>3.165081364133495E-2</v>
      </c>
      <c r="AT61" s="3"/>
      <c r="AU61" s="3"/>
      <c r="AV61" s="3"/>
      <c r="AW61" s="1"/>
      <c r="AX61" s="1"/>
      <c r="AY61" s="1"/>
      <c r="AZ61" s="15"/>
      <c r="BA61" s="15"/>
      <c r="BB61" s="15"/>
      <c r="BC61" s="15"/>
      <c r="BD61" s="15"/>
      <c r="BE61" s="15"/>
      <c r="BF61" s="15"/>
      <c r="BG61" s="15"/>
      <c r="BH61" s="15"/>
    </row>
    <row r="62" spans="2:60" ht="17.25">
      <c r="B62" s="1"/>
      <c r="C62" s="3" t="s">
        <v>32</v>
      </c>
      <c r="D62" s="3"/>
      <c r="E62" s="3"/>
      <c r="F62" s="10" t="s">
        <v>2</v>
      </c>
      <c r="G62" s="5">
        <v>6530</v>
      </c>
      <c r="H62" s="5">
        <f t="shared" ref="H62:AF62" si="27">G62*(1+$D$20)</f>
        <v>6725.9000000000005</v>
      </c>
      <c r="I62" s="5">
        <f t="shared" si="27"/>
        <v>6927.6770000000006</v>
      </c>
      <c r="J62" s="5">
        <f t="shared" si="27"/>
        <v>7135.5073100000009</v>
      </c>
      <c r="K62" s="5">
        <f t="shared" si="27"/>
        <v>7349.5725293000014</v>
      </c>
      <c r="L62" s="5">
        <f t="shared" si="27"/>
        <v>7570.0597051790019</v>
      </c>
      <c r="M62" s="5">
        <f t="shared" si="27"/>
        <v>7797.1614963343718</v>
      </c>
      <c r="N62" s="5">
        <f t="shared" si="27"/>
        <v>8031.0763412244032</v>
      </c>
      <c r="O62" s="5">
        <f t="shared" si="27"/>
        <v>8272.0086314611362</v>
      </c>
      <c r="P62" s="5">
        <f t="shared" si="27"/>
        <v>8520.1688904049697</v>
      </c>
      <c r="Q62" s="5">
        <f t="shared" si="27"/>
        <v>8775.7739571171187</v>
      </c>
      <c r="R62" s="5">
        <f t="shared" si="27"/>
        <v>9039.0471758306321</v>
      </c>
      <c r="S62" s="5">
        <f t="shared" si="27"/>
        <v>9310.2185911055512</v>
      </c>
      <c r="T62" s="5">
        <f t="shared" si="27"/>
        <v>9589.5251488387185</v>
      </c>
      <c r="U62" s="5">
        <f t="shared" si="27"/>
        <v>9877.2109033038796</v>
      </c>
      <c r="V62" s="5">
        <f t="shared" si="27"/>
        <v>10173.527230402997</v>
      </c>
      <c r="W62" s="5">
        <f t="shared" si="27"/>
        <v>10478.733047315087</v>
      </c>
      <c r="X62" s="5">
        <f t="shared" si="27"/>
        <v>10793.09503873454</v>
      </c>
      <c r="Y62" s="5">
        <f t="shared" si="27"/>
        <v>11116.887889896576</v>
      </c>
      <c r="Z62" s="5">
        <f t="shared" si="27"/>
        <v>11450.394526593473</v>
      </c>
      <c r="AA62" s="5">
        <f t="shared" si="27"/>
        <v>11793.906362391277</v>
      </c>
      <c r="AB62" s="5">
        <f t="shared" si="27"/>
        <v>12147.723553263017</v>
      </c>
      <c r="AC62" s="5">
        <f t="shared" si="27"/>
        <v>12512.155259860907</v>
      </c>
      <c r="AD62" s="5">
        <f t="shared" si="27"/>
        <v>12887.519917656735</v>
      </c>
      <c r="AE62" s="5">
        <f t="shared" si="27"/>
        <v>13274.145515186437</v>
      </c>
      <c r="AF62" s="5">
        <f t="shared" si="27"/>
        <v>13672.369880642031</v>
      </c>
      <c r="AG62" s="5" t="s">
        <v>2</v>
      </c>
      <c r="AH62" s="5" t="s">
        <v>2</v>
      </c>
      <c r="AI62" s="8">
        <f t="shared" si="9"/>
        <v>4.7079184400901565E-2</v>
      </c>
      <c r="AJ62" s="8">
        <f t="shared" si="10"/>
        <v>4.2743273990092895E-2</v>
      </c>
      <c r="AK62" s="8">
        <f t="shared" si="11"/>
        <v>4.0727449291141561E-2</v>
      </c>
      <c r="AL62" s="8">
        <f t="shared" si="12"/>
        <v>3.9183457345482932E-2</v>
      </c>
      <c r="AM62" s="8">
        <f t="shared" si="13"/>
        <v>3.7335517921712122E-2</v>
      </c>
      <c r="AN62" s="3"/>
      <c r="AO62" s="8">
        <f t="shared" si="14"/>
        <v>0.10820932621880489</v>
      </c>
      <c r="AP62" s="8">
        <f t="shared" si="15"/>
        <v>0.10820932621880489</v>
      </c>
      <c r="AQ62" s="8">
        <f t="shared" si="16"/>
        <v>0.10820932621880487</v>
      </c>
      <c r="AR62" s="8">
        <f t="shared" si="17"/>
        <v>0.10820932621880489</v>
      </c>
      <c r="AS62" s="8">
        <f t="shared" si="18"/>
        <v>0.10820932621880487</v>
      </c>
      <c r="AT62" s="3"/>
      <c r="AU62" s="3"/>
      <c r="AV62" s="3"/>
      <c r="AW62" s="1"/>
      <c r="AX62" s="1"/>
      <c r="AY62" s="1"/>
      <c r="AZ62" s="15"/>
      <c r="BA62" s="15"/>
      <c r="BB62" s="15"/>
      <c r="BC62" s="15"/>
      <c r="BD62" s="15"/>
      <c r="BE62" s="15"/>
      <c r="BF62" s="15"/>
      <c r="BG62" s="15"/>
      <c r="BH62" s="15"/>
    </row>
    <row r="63" spans="2:60" ht="17.25">
      <c r="B63" s="1"/>
      <c r="C63" s="3" t="s">
        <v>70</v>
      </c>
      <c r="D63" s="3"/>
      <c r="E63" s="3"/>
      <c r="F63" s="9" t="s">
        <v>2</v>
      </c>
      <c r="G63" s="22">
        <v>0</v>
      </c>
      <c r="H63" s="5">
        <f t="shared" ref="H63:AF63" si="28">G63*(1+$D$20)</f>
        <v>0</v>
      </c>
      <c r="I63" s="5">
        <f t="shared" si="28"/>
        <v>0</v>
      </c>
      <c r="J63" s="5">
        <f t="shared" si="28"/>
        <v>0</v>
      </c>
      <c r="K63" s="5">
        <f t="shared" si="28"/>
        <v>0</v>
      </c>
      <c r="L63" s="5">
        <f t="shared" si="28"/>
        <v>0</v>
      </c>
      <c r="M63" s="5">
        <f t="shared" si="28"/>
        <v>0</v>
      </c>
      <c r="N63" s="5">
        <f t="shared" si="28"/>
        <v>0</v>
      </c>
      <c r="O63" s="5">
        <f t="shared" si="28"/>
        <v>0</v>
      </c>
      <c r="P63" s="5">
        <f t="shared" si="28"/>
        <v>0</v>
      </c>
      <c r="Q63" s="5">
        <f t="shared" si="28"/>
        <v>0</v>
      </c>
      <c r="R63" s="5">
        <f t="shared" si="28"/>
        <v>0</v>
      </c>
      <c r="S63" s="5">
        <f t="shared" si="28"/>
        <v>0</v>
      </c>
      <c r="T63" s="5">
        <f t="shared" si="28"/>
        <v>0</v>
      </c>
      <c r="U63" s="5">
        <f t="shared" si="28"/>
        <v>0</v>
      </c>
      <c r="V63" s="5">
        <f t="shared" si="28"/>
        <v>0</v>
      </c>
      <c r="W63" s="5">
        <f t="shared" si="28"/>
        <v>0</v>
      </c>
      <c r="X63" s="5">
        <f t="shared" si="28"/>
        <v>0</v>
      </c>
      <c r="Y63" s="5">
        <f t="shared" si="28"/>
        <v>0</v>
      </c>
      <c r="Z63" s="5">
        <f t="shared" si="28"/>
        <v>0</v>
      </c>
      <c r="AA63" s="5">
        <f t="shared" si="28"/>
        <v>0</v>
      </c>
      <c r="AB63" s="5">
        <f t="shared" si="28"/>
        <v>0</v>
      </c>
      <c r="AC63" s="5">
        <f t="shared" si="28"/>
        <v>0</v>
      </c>
      <c r="AD63" s="5">
        <f t="shared" si="28"/>
        <v>0</v>
      </c>
      <c r="AE63" s="5">
        <f t="shared" si="28"/>
        <v>0</v>
      </c>
      <c r="AF63" s="5">
        <f t="shared" si="28"/>
        <v>0</v>
      </c>
      <c r="AG63" s="5"/>
      <c r="AH63" s="5"/>
      <c r="AI63" s="8">
        <f t="shared" si="9"/>
        <v>0</v>
      </c>
      <c r="AJ63" s="8">
        <f t="shared" si="10"/>
        <v>0</v>
      </c>
      <c r="AK63" s="8">
        <f t="shared" si="11"/>
        <v>0</v>
      </c>
      <c r="AL63" s="8">
        <f t="shared" si="12"/>
        <v>0</v>
      </c>
      <c r="AM63" s="8">
        <f t="shared" si="13"/>
        <v>0</v>
      </c>
      <c r="AN63" s="3"/>
      <c r="AO63" s="8">
        <f t="shared" si="14"/>
        <v>0</v>
      </c>
      <c r="AP63" s="8">
        <f t="shared" si="15"/>
        <v>0</v>
      </c>
      <c r="AQ63" s="8">
        <f t="shared" si="16"/>
        <v>0</v>
      </c>
      <c r="AR63" s="8">
        <f t="shared" si="17"/>
        <v>0</v>
      </c>
      <c r="AS63" s="8">
        <f t="shared" si="18"/>
        <v>0</v>
      </c>
      <c r="AT63" s="3"/>
      <c r="AU63" s="3"/>
      <c r="AV63" s="3"/>
      <c r="AW63" s="1"/>
      <c r="AX63" s="1"/>
      <c r="AY63" s="1"/>
      <c r="AZ63" s="15"/>
      <c r="BA63" s="15"/>
      <c r="BB63" s="15"/>
      <c r="BC63" s="15"/>
      <c r="BD63" s="15"/>
      <c r="BE63" s="15"/>
      <c r="BF63" s="15"/>
      <c r="BG63" s="15"/>
      <c r="BH63" s="15"/>
    </row>
    <row r="64" spans="2:60" ht="17.25">
      <c r="B64" s="1"/>
      <c r="C64" s="3" t="s">
        <v>71</v>
      </c>
      <c r="D64" s="3"/>
      <c r="E64" s="3"/>
      <c r="F64" s="9" t="s">
        <v>2</v>
      </c>
      <c r="G64" s="5">
        <f t="shared" ref="G64:AF64" si="29">SUM(G53:G63)</f>
        <v>60346</v>
      </c>
      <c r="H64" s="5">
        <f t="shared" si="29"/>
        <v>62156.380000000012</v>
      </c>
      <c r="I64" s="5">
        <f t="shared" si="29"/>
        <v>64021.071400000008</v>
      </c>
      <c r="J64" s="5">
        <f t="shared" si="29"/>
        <v>65941.703542000003</v>
      </c>
      <c r="K64" s="5">
        <f t="shared" si="29"/>
        <v>67919.954648260013</v>
      </c>
      <c r="L64" s="5">
        <f t="shared" si="29"/>
        <v>69957.553287707808</v>
      </c>
      <c r="M64" s="5">
        <f t="shared" si="29"/>
        <v>72056.279886339034</v>
      </c>
      <c r="N64" s="5">
        <f t="shared" si="29"/>
        <v>74217.968282929214</v>
      </c>
      <c r="O64" s="5">
        <f t="shared" si="29"/>
        <v>76444.507331417102</v>
      </c>
      <c r="P64" s="5">
        <f t="shared" si="29"/>
        <v>78737.842551359616</v>
      </c>
      <c r="Q64" s="5">
        <f t="shared" si="29"/>
        <v>81099.977827900409</v>
      </c>
      <c r="R64" s="5">
        <f t="shared" si="29"/>
        <v>83532.977162737428</v>
      </c>
      <c r="S64" s="5">
        <f t="shared" si="29"/>
        <v>86038.966477619557</v>
      </c>
      <c r="T64" s="5">
        <f t="shared" si="29"/>
        <v>88620.135471948146</v>
      </c>
      <c r="U64" s="5">
        <f t="shared" si="29"/>
        <v>91278.739536106557</v>
      </c>
      <c r="V64" s="5">
        <f t="shared" si="29"/>
        <v>94017.101722189793</v>
      </c>
      <c r="W64" s="5">
        <f t="shared" si="29"/>
        <v>96837.614773855486</v>
      </c>
      <c r="X64" s="5">
        <f t="shared" si="29"/>
        <v>99742.743217071155</v>
      </c>
      <c r="Y64" s="5">
        <f t="shared" si="29"/>
        <v>102735.02551358328</v>
      </c>
      <c r="Z64" s="5">
        <f t="shared" si="29"/>
        <v>105817.07627899077</v>
      </c>
      <c r="AA64" s="5">
        <f t="shared" si="29"/>
        <v>108991.58856736051</v>
      </c>
      <c r="AB64" s="5">
        <f t="shared" si="29"/>
        <v>112261.33622438133</v>
      </c>
      <c r="AC64" s="5">
        <f t="shared" si="29"/>
        <v>115629.17631111277</v>
      </c>
      <c r="AD64" s="5">
        <f t="shared" si="29"/>
        <v>119098.05160044615</v>
      </c>
      <c r="AE64" s="5">
        <f t="shared" si="29"/>
        <v>122670.99314845956</v>
      </c>
      <c r="AF64" s="5">
        <f t="shared" si="29"/>
        <v>126351.12294291334</v>
      </c>
      <c r="AG64" s="5"/>
      <c r="AH64" s="5"/>
      <c r="AI64" s="8"/>
      <c r="AJ64" s="8"/>
      <c r="AK64" s="8"/>
      <c r="AL64" s="8"/>
      <c r="AM64" s="8"/>
      <c r="AN64" s="3"/>
      <c r="AO64" s="8"/>
      <c r="AP64" s="8"/>
      <c r="AQ64" s="8"/>
      <c r="AR64" s="8"/>
      <c r="AS64" s="8"/>
      <c r="AT64" s="3"/>
      <c r="AU64" s="3"/>
      <c r="AV64" s="3"/>
      <c r="AW64" s="1"/>
      <c r="AX64" s="1"/>
      <c r="AY64" s="1"/>
      <c r="AZ64" s="15"/>
      <c r="BA64" s="15"/>
      <c r="BB64" s="15"/>
      <c r="BC64" s="15"/>
      <c r="BD64" s="15"/>
      <c r="BE64" s="15"/>
      <c r="BF64" s="15"/>
      <c r="BG64" s="15"/>
      <c r="BH64" s="15"/>
    </row>
    <row r="65" spans="2:60" ht="17.25">
      <c r="B65" s="1"/>
      <c r="C65" s="3"/>
      <c r="D65" s="3"/>
      <c r="E65" s="3"/>
      <c r="F65" s="9" t="s">
        <v>2</v>
      </c>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5"/>
      <c r="AH65" s="5"/>
      <c r="AI65" s="8">
        <f>G64/$G$50</f>
        <v>0.43507510901329338</v>
      </c>
      <c r="AJ65" s="8">
        <f>Q64/$Q$50</f>
        <v>0.39500545363034395</v>
      </c>
      <c r="AK65" s="8">
        <f>V64/$V$50</f>
        <v>0.37637651683357259</v>
      </c>
      <c r="AL65" s="8">
        <f>Z64/$Z$50</f>
        <v>0.36210795053147216</v>
      </c>
      <c r="AM65" s="8">
        <f>AE64/$AE$50</f>
        <v>0.34503049992398777</v>
      </c>
      <c r="AN65" s="3"/>
      <c r="AO65" s="8">
        <f>G64/$G$64</f>
        <v>1</v>
      </c>
      <c r="AP65" s="8">
        <f>Q64/$Q$64</f>
        <v>1</v>
      </c>
      <c r="AQ65" s="8">
        <f>V64/$V$64</f>
        <v>1</v>
      </c>
      <c r="AR65" s="8">
        <f>Z64/$Z$64</f>
        <v>1</v>
      </c>
      <c r="AS65" s="8">
        <f>AE64/$AE$64</f>
        <v>1</v>
      </c>
      <c r="AT65" s="3"/>
      <c r="AU65" s="3"/>
      <c r="AV65" s="3"/>
      <c r="AW65" s="1"/>
      <c r="AX65" s="1"/>
      <c r="AY65" s="1"/>
      <c r="AZ65" s="15"/>
      <c r="BA65" s="15"/>
      <c r="BB65" s="15"/>
      <c r="BC65" s="15"/>
      <c r="BD65" s="15"/>
      <c r="BE65" s="15"/>
      <c r="BF65" s="15"/>
      <c r="BG65" s="15"/>
      <c r="BH65" s="15"/>
    </row>
    <row r="66" spans="2:60" ht="17.25">
      <c r="B66" s="1"/>
      <c r="C66" s="1"/>
      <c r="D66" s="3"/>
      <c r="E66" s="3"/>
      <c r="F66" s="9" t="s">
        <v>2</v>
      </c>
      <c r="G66" s="5"/>
      <c r="H66" s="5"/>
      <c r="I66" s="5"/>
      <c r="J66" s="5"/>
      <c r="K66" s="5"/>
      <c r="L66" s="5"/>
      <c r="M66" s="5"/>
      <c r="N66" s="5"/>
      <c r="O66" s="5"/>
      <c r="P66" s="5"/>
      <c r="Q66" s="5"/>
      <c r="R66" s="5"/>
      <c r="S66" s="5"/>
      <c r="T66" s="5"/>
      <c r="U66" s="5"/>
      <c r="V66" s="5"/>
      <c r="W66" s="5"/>
      <c r="X66" s="5"/>
      <c r="Y66" s="5"/>
      <c r="Z66" s="5"/>
      <c r="AA66" s="5"/>
      <c r="AB66" s="5"/>
      <c r="AC66" s="5"/>
      <c r="AD66" s="5"/>
      <c r="AE66" s="5"/>
      <c r="AF66" s="5"/>
      <c r="AG66" s="5" t="s">
        <v>72</v>
      </c>
      <c r="AH66" s="5" t="s">
        <v>72</v>
      </c>
      <c r="AI66" s="3"/>
      <c r="AJ66" s="3"/>
      <c r="AK66" s="3"/>
      <c r="AL66" s="3"/>
      <c r="AM66" s="3"/>
      <c r="AN66" s="3"/>
      <c r="AO66" s="3"/>
      <c r="AP66" s="3"/>
      <c r="AQ66" s="3"/>
      <c r="AR66" s="3"/>
      <c r="AS66" s="3"/>
      <c r="AT66" s="3"/>
      <c r="AU66" s="3"/>
      <c r="AV66" s="3"/>
      <c r="AW66" s="1"/>
      <c r="AX66" s="1"/>
      <c r="AY66" s="1"/>
      <c r="AZ66" s="15"/>
      <c r="BA66" s="15"/>
      <c r="BB66" s="15"/>
      <c r="BC66" s="15"/>
      <c r="BD66" s="15"/>
      <c r="BE66" s="15"/>
      <c r="BF66" s="15"/>
      <c r="BG66" s="15"/>
      <c r="BH66" s="15"/>
    </row>
    <row r="67" spans="2:60" ht="17.25">
      <c r="B67" s="1"/>
      <c r="C67" s="3" t="s">
        <v>73</v>
      </c>
      <c r="D67" s="3"/>
      <c r="E67" s="3"/>
      <c r="F67" s="9" t="s">
        <v>2</v>
      </c>
      <c r="G67" s="5">
        <f t="shared" ref="G67:AF67" si="30">G50-G64</f>
        <v>78356.487800000003</v>
      </c>
      <c r="H67" s="5">
        <f t="shared" si="30"/>
        <v>82094.207311999984</v>
      </c>
      <c r="I67" s="5">
        <f t="shared" si="30"/>
        <v>85999.539404479961</v>
      </c>
      <c r="J67" s="5">
        <f t="shared" si="30"/>
        <v>90079.731694659189</v>
      </c>
      <c r="K67" s="5">
        <f t="shared" si="30"/>
        <v>94342.337997865558</v>
      </c>
      <c r="L67" s="5">
        <f t="shared" si="30"/>
        <v>98795.231064262785</v>
      </c>
      <c r="M67" s="5">
        <f t="shared" si="30"/>
        <v>103446.6158397104</v>
      </c>
      <c r="N67" s="5">
        <f t="shared" si="30"/>
        <v>108305.04327216218</v>
      </c>
      <c r="O67" s="5">
        <f t="shared" si="30"/>
        <v>113379.42468587797</v>
      </c>
      <c r="P67" s="5">
        <f t="shared" si="30"/>
        <v>118679.04674662725</v>
      </c>
      <c r="Q67" s="5">
        <f t="shared" si="30"/>
        <v>124213.58704200594</v>
      </c>
      <c r="R67" s="5">
        <f t="shared" si="30"/>
        <v>129993.13030196517</v>
      </c>
      <c r="S67" s="5">
        <f t="shared" si="30"/>
        <v>136028.18528567115</v>
      </c>
      <c r="T67" s="5">
        <f t="shared" si="30"/>
        <v>142329.70236187422</v>
      </c>
      <c r="U67" s="5">
        <f t="shared" si="30"/>
        <v>148909.09181106868</v>
      </c>
      <c r="V67" s="5">
        <f t="shared" si="30"/>
        <v>155778.24287887249</v>
      </c>
      <c r="W67" s="5">
        <f t="shared" si="30"/>
        <v>162949.54361124933</v>
      </c>
      <c r="X67" s="5">
        <f t="shared" si="30"/>
        <v>170435.90150343784</v>
      </c>
      <c r="Y67" s="5">
        <f t="shared" si="30"/>
        <v>178250.76499574608</v>
      </c>
      <c r="Z67" s="5">
        <f t="shared" si="30"/>
        <v>186408.14585071173</v>
      </c>
      <c r="AA67" s="5">
        <f t="shared" si="30"/>
        <v>194922.64244753015</v>
      </c>
      <c r="AB67" s="5">
        <f t="shared" si="30"/>
        <v>203809.46403110493</v>
      </c>
      <c r="AC67" s="5">
        <f t="shared" si="30"/>
        <v>213084.45595459297</v>
      </c>
      <c r="AD67" s="5">
        <f t="shared" si="30"/>
        <v>222764.12595588772</v>
      </c>
      <c r="AE67" s="5">
        <f t="shared" si="30"/>
        <v>232865.67151012769</v>
      </c>
      <c r="AF67" s="5">
        <f t="shared" si="30"/>
        <v>243407.00830201741</v>
      </c>
      <c r="AG67" s="5" t="s">
        <v>2</v>
      </c>
      <c r="AH67" s="5" t="s">
        <v>2</v>
      </c>
      <c r="AI67" s="3"/>
      <c r="AJ67" s="3"/>
      <c r="AK67" s="3"/>
      <c r="AL67" s="3"/>
      <c r="AM67" s="3"/>
      <c r="AN67" s="3"/>
      <c r="AO67" s="3"/>
      <c r="AP67" s="3"/>
      <c r="AQ67" s="3"/>
      <c r="AR67" s="3"/>
      <c r="AS67" s="3"/>
      <c r="AT67" s="3"/>
      <c r="AU67" s="3"/>
      <c r="AV67" s="3"/>
      <c r="AW67" s="1"/>
      <c r="AX67" s="1"/>
      <c r="AY67" s="1"/>
      <c r="AZ67" s="15"/>
      <c r="BA67" s="15"/>
      <c r="BB67" s="15"/>
      <c r="BC67" s="15"/>
      <c r="BD67" s="15"/>
      <c r="BE67" s="15"/>
      <c r="BF67" s="15"/>
      <c r="BG67" s="15"/>
      <c r="BH67" s="15"/>
    </row>
    <row r="68" spans="2:60" ht="17.25">
      <c r="B68" s="1"/>
      <c r="C68" s="3"/>
      <c r="D68" s="3"/>
      <c r="E68" s="3"/>
      <c r="F68" s="3"/>
      <c r="G68" s="5"/>
      <c r="H68" s="5"/>
      <c r="I68" s="5"/>
      <c r="J68" s="5"/>
      <c r="K68" s="5"/>
      <c r="L68" s="5"/>
      <c r="M68" s="5"/>
      <c r="N68" s="5"/>
      <c r="O68" s="5"/>
      <c r="P68" s="5"/>
      <c r="Q68" s="5"/>
      <c r="R68" s="5"/>
      <c r="S68" s="5"/>
      <c r="T68" s="5"/>
      <c r="U68" s="5"/>
      <c r="V68" s="5"/>
      <c r="W68" s="5"/>
      <c r="X68" s="5"/>
      <c r="Y68" s="5"/>
      <c r="Z68" s="5"/>
      <c r="AA68" s="5"/>
      <c r="AB68" s="5"/>
      <c r="AC68" s="5"/>
      <c r="AD68" s="5"/>
      <c r="AE68" s="5"/>
      <c r="AF68" s="5"/>
      <c r="AG68" s="5" t="s">
        <v>2</v>
      </c>
      <c r="AH68" s="5" t="s">
        <v>2</v>
      </c>
      <c r="AI68" s="3"/>
      <c r="AJ68" s="3"/>
      <c r="AK68" s="3"/>
      <c r="AL68" s="3"/>
      <c r="AM68" s="3"/>
      <c r="AN68" s="3"/>
      <c r="AO68" s="3"/>
      <c r="AP68" s="3"/>
      <c r="AQ68" s="3"/>
      <c r="AR68" s="3"/>
      <c r="AS68" s="3"/>
      <c r="AT68" s="3"/>
      <c r="AU68" s="3"/>
      <c r="AV68" s="3"/>
      <c r="AW68" s="1"/>
      <c r="AX68" s="1"/>
      <c r="AY68" s="1"/>
      <c r="AZ68" s="15"/>
      <c r="BA68" s="15"/>
      <c r="BB68" s="15"/>
      <c r="BC68" s="15"/>
      <c r="BD68" s="15"/>
      <c r="BE68" s="15"/>
      <c r="BF68" s="15"/>
      <c r="BG68" s="15"/>
      <c r="BH68" s="15"/>
    </row>
    <row r="69" spans="2:60" ht="17.25">
      <c r="B69" s="1"/>
      <c r="C69" s="3" t="s">
        <v>74</v>
      </c>
      <c r="D69" s="3"/>
      <c r="E69" s="3"/>
      <c r="F69" s="3"/>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3"/>
      <c r="AJ69" s="3"/>
      <c r="AK69" s="3"/>
      <c r="AL69" s="3"/>
      <c r="AM69" s="3"/>
      <c r="AN69" s="3"/>
      <c r="AO69" s="3"/>
      <c r="AP69" s="3"/>
      <c r="AQ69" s="3"/>
      <c r="AR69" s="3"/>
      <c r="AS69" s="3"/>
      <c r="AT69" s="3"/>
      <c r="AU69" s="3"/>
      <c r="AV69" s="3"/>
      <c r="AW69" s="1"/>
      <c r="AX69" s="1"/>
      <c r="AY69" s="1"/>
      <c r="AZ69" s="15"/>
      <c r="BA69" s="15"/>
      <c r="BB69" s="15"/>
      <c r="BC69" s="15"/>
      <c r="BD69" s="15"/>
      <c r="BE69" s="15"/>
      <c r="BF69" s="15"/>
      <c r="BG69" s="15"/>
      <c r="BH69" s="15"/>
    </row>
    <row r="70" spans="2:60" ht="17.25">
      <c r="B70" s="1"/>
      <c r="C70" s="3" t="s">
        <v>75</v>
      </c>
      <c r="D70" s="3"/>
      <c r="E70" s="3"/>
      <c r="F70" s="3"/>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3"/>
      <c r="AJ70" s="3"/>
      <c r="AK70" s="3"/>
      <c r="AL70" s="3"/>
      <c r="AM70" s="3"/>
      <c r="AN70" s="3"/>
      <c r="AO70" s="3"/>
      <c r="AP70" s="3"/>
      <c r="AQ70" s="3"/>
      <c r="AR70" s="3"/>
      <c r="AS70" s="3"/>
      <c r="AT70" s="3"/>
      <c r="AU70" s="3"/>
      <c r="AV70" s="3"/>
      <c r="AW70" s="1"/>
      <c r="AX70" s="1"/>
      <c r="AY70" s="1"/>
      <c r="AZ70" s="15"/>
      <c r="BA70" s="15"/>
      <c r="BB70" s="15"/>
      <c r="BC70" s="15"/>
      <c r="BD70" s="15"/>
      <c r="BE70" s="15"/>
      <c r="BF70" s="15"/>
      <c r="BG70" s="15"/>
      <c r="BH70" s="15"/>
    </row>
    <row r="71" spans="2:60" ht="17.25">
      <c r="B71" s="1"/>
      <c r="C71" s="3" t="s">
        <v>30</v>
      </c>
      <c r="D71" s="7">
        <f>G23</f>
        <v>1</v>
      </c>
      <c r="E71" s="3"/>
      <c r="F71" s="3"/>
      <c r="G71" s="5">
        <f>($E$38*($D$71))</f>
        <v>9150</v>
      </c>
      <c r="H71" s="5">
        <f>(($E$38*($D$71))*(1+D20))</f>
        <v>9424.5</v>
      </c>
      <c r="I71" s="5">
        <f>H71*(1+D20)</f>
        <v>9707.2350000000006</v>
      </c>
      <c r="J71" s="5">
        <f>I71*(1+E20)</f>
        <v>9707.2350000000006</v>
      </c>
      <c r="K71" s="5">
        <f>J71*(1+F17)</f>
        <v>9707.2350000000006</v>
      </c>
      <c r="L71" s="5">
        <f>K71*(1+I17)</f>
        <v>9707.2350000000006</v>
      </c>
      <c r="M71" s="5">
        <f>L71*(1+J17)</f>
        <v>9707.2350000000006</v>
      </c>
      <c r="N71" s="5">
        <f>M71*(1+K17)</f>
        <v>9707.2350000000006</v>
      </c>
      <c r="O71" s="5">
        <f>N71*(1+L17)</f>
        <v>9707.2350000000006</v>
      </c>
      <c r="P71" s="5">
        <f>O71*(1+M20)</f>
        <v>9707.2350000000006</v>
      </c>
      <c r="Q71" s="5">
        <f>P71*(1+N20)</f>
        <v>9707.2350000000006</v>
      </c>
      <c r="R71" s="5">
        <f>Q71*(1+O20)</f>
        <v>9707.2350000000006</v>
      </c>
      <c r="S71" s="5">
        <f>R71*(1+P20)</f>
        <v>9707.2350000000006</v>
      </c>
      <c r="T71" s="5">
        <f>S71*(1+Q20)</f>
        <v>9707.2350000000006</v>
      </c>
      <c r="U71" s="5">
        <f>T71*(1+R20)</f>
        <v>9707.2350000000006</v>
      </c>
      <c r="V71" s="5">
        <f>U71*(1+S20)</f>
        <v>9707.2350000000006</v>
      </c>
      <c r="W71" s="5">
        <f>V71*(1+T20)</f>
        <v>9707.2350000000006</v>
      </c>
      <c r="X71" s="5">
        <f>W71*(1+U20)</f>
        <v>9707.2350000000006</v>
      </c>
      <c r="Y71" s="5">
        <f>X71*(1+V20)</f>
        <v>9707.2350000000006</v>
      </c>
      <c r="Z71" s="5">
        <f>Y71*(1+W20)</f>
        <v>9707.2350000000006</v>
      </c>
      <c r="AA71" s="5">
        <f>Z71*(1+X20)</f>
        <v>9707.2350000000006</v>
      </c>
      <c r="AB71" s="5">
        <f>AA71*(1+Y20)</f>
        <v>9707.2350000000006</v>
      </c>
      <c r="AC71" s="5">
        <f>AB71*(1+Z20)</f>
        <v>9707.2350000000006</v>
      </c>
      <c r="AD71" s="5">
        <f>AC71*(1+AA20)</f>
        <v>9707.2350000000006</v>
      </c>
      <c r="AE71" s="5">
        <f>AD71*(1+AB20)</f>
        <v>9707.2350000000006</v>
      </c>
      <c r="AF71" s="5">
        <f>AE71*(1+AC20)</f>
        <v>9707.2350000000006</v>
      </c>
      <c r="AG71" s="5" t="s">
        <v>2</v>
      </c>
      <c r="AH71" s="5" t="s">
        <v>2</v>
      </c>
      <c r="AI71" s="3"/>
      <c r="AJ71" s="3"/>
      <c r="AK71" s="3"/>
      <c r="AL71" s="3"/>
      <c r="AM71" s="3"/>
      <c r="AN71" s="3"/>
      <c r="AO71" s="3"/>
      <c r="AP71" s="3"/>
      <c r="AQ71" s="3"/>
      <c r="AR71" s="3"/>
      <c r="AS71" s="3"/>
      <c r="AT71" s="3"/>
      <c r="AU71" s="3"/>
      <c r="AV71" s="3"/>
      <c r="AW71" s="1"/>
      <c r="AX71" s="1"/>
      <c r="AY71" s="1"/>
      <c r="AZ71" s="15"/>
      <c r="BA71" s="15"/>
      <c r="BB71" s="15"/>
      <c r="BC71" s="15"/>
      <c r="BD71" s="15"/>
      <c r="BE71" s="15"/>
      <c r="BF71" s="15"/>
      <c r="BG71" s="15"/>
      <c r="BH71" s="15"/>
    </row>
    <row r="72" spans="2:60" ht="17.25">
      <c r="B72" s="1"/>
      <c r="C72" s="3" t="s">
        <v>34</v>
      </c>
      <c r="D72" s="7">
        <f>G24</f>
        <v>0.25</v>
      </c>
      <c r="E72" s="3"/>
      <c r="F72" s="3"/>
      <c r="G72" s="5">
        <f>$E$38*$D$72</f>
        <v>2287.5</v>
      </c>
      <c r="H72" s="5">
        <f>$E$38*$D$72</f>
        <v>2287.5</v>
      </c>
      <c r="I72" s="5">
        <f>$E$38*$D$72</f>
        <v>2287.5</v>
      </c>
      <c r="J72" s="5">
        <f>$E$38*$D$72</f>
        <v>2287.5</v>
      </c>
      <c r="K72" s="5">
        <f>$E$38*$D$72</f>
        <v>2287.5</v>
      </c>
      <c r="L72" s="5">
        <f>$E$38*$D$72</f>
        <v>2287.5</v>
      </c>
      <c r="M72" s="5">
        <f>$E$38*$D$72</f>
        <v>2287.5</v>
      </c>
      <c r="N72" s="5">
        <f>$E$38*$D$72</f>
        <v>2287.5</v>
      </c>
      <c r="O72" s="5">
        <f>$E$38*$D$72</f>
        <v>2287.5</v>
      </c>
      <c r="P72" s="5">
        <f>$E$38*$D$72</f>
        <v>2287.5</v>
      </c>
      <c r="Q72" s="5">
        <f>$E$38*$D$72</f>
        <v>2287.5</v>
      </c>
      <c r="R72" s="5">
        <f>$E$38*$D$72</f>
        <v>2287.5</v>
      </c>
      <c r="S72" s="5">
        <f>$E$38*$D$72</f>
        <v>2287.5</v>
      </c>
      <c r="T72" s="5">
        <f>$E$38*$D$72</f>
        <v>2287.5</v>
      </c>
      <c r="U72" s="5">
        <f>$E$38*$D$72</f>
        <v>2287.5</v>
      </c>
      <c r="V72" s="5">
        <f>$E$38*$D$72</f>
        <v>2287.5</v>
      </c>
      <c r="W72" s="5">
        <f>$E$38*$D$72</f>
        <v>2287.5</v>
      </c>
      <c r="X72" s="5">
        <f>$E$38*$D$72</f>
        <v>2287.5</v>
      </c>
      <c r="Y72" s="5">
        <f>$E$38*$D$72</f>
        <v>2287.5</v>
      </c>
      <c r="Z72" s="5">
        <f>$E$38*$D$72</f>
        <v>2287.5</v>
      </c>
      <c r="AA72" s="5">
        <f>$E$38*$D$72</f>
        <v>2287.5</v>
      </c>
      <c r="AB72" s="5">
        <f>$E$38*$D$72</f>
        <v>2287.5</v>
      </c>
      <c r="AC72" s="5">
        <f>$E$38*$D$72</f>
        <v>2287.5</v>
      </c>
      <c r="AD72" s="5">
        <f>$E$38*$D$72</f>
        <v>2287.5</v>
      </c>
      <c r="AE72" s="5">
        <f>$E$38*$D$72</f>
        <v>2287.5</v>
      </c>
      <c r="AF72" s="5">
        <f>$E$38*$D$72</f>
        <v>2287.5</v>
      </c>
      <c r="AG72" s="5" t="s">
        <v>2</v>
      </c>
      <c r="AH72" s="5" t="s">
        <v>2</v>
      </c>
      <c r="AI72" s="3"/>
      <c r="AJ72" s="3"/>
      <c r="AK72" s="3"/>
      <c r="AL72" s="3"/>
      <c r="AM72" s="3"/>
      <c r="AN72" s="3"/>
      <c r="AO72" s="3"/>
      <c r="AP72" s="3"/>
      <c r="AQ72" s="3"/>
      <c r="AR72" s="3"/>
      <c r="AS72" s="3"/>
      <c r="AT72" s="3"/>
      <c r="AU72" s="3"/>
      <c r="AV72" s="3"/>
      <c r="AW72" s="1"/>
      <c r="AX72" s="1"/>
      <c r="AY72" s="1"/>
      <c r="AZ72" s="15"/>
      <c r="BA72" s="15"/>
      <c r="BB72" s="15"/>
      <c r="BC72" s="15"/>
      <c r="BD72" s="15"/>
      <c r="BE72" s="15"/>
      <c r="BF72" s="15"/>
      <c r="BG72" s="15"/>
      <c r="BH72" s="15"/>
    </row>
    <row r="73" spans="2:60" ht="17.25">
      <c r="B73" s="1"/>
      <c r="C73" s="3"/>
      <c r="D73" s="3"/>
      <c r="E73" s="3"/>
      <c r="F73" s="3"/>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3"/>
      <c r="AJ73" s="3"/>
      <c r="AK73" s="3"/>
      <c r="AL73" s="3"/>
      <c r="AM73" s="3"/>
      <c r="AN73" s="3"/>
      <c r="AO73" s="3"/>
      <c r="AP73" s="3"/>
      <c r="AQ73" s="3"/>
      <c r="AR73" s="3"/>
      <c r="AS73" s="3"/>
      <c r="AT73" s="3"/>
      <c r="AU73" s="3"/>
      <c r="AV73" s="3"/>
      <c r="AW73" s="1"/>
      <c r="AX73" s="1"/>
      <c r="AY73" s="1"/>
      <c r="AZ73" s="15"/>
      <c r="BA73" s="15"/>
      <c r="BB73" s="15"/>
      <c r="BC73" s="15"/>
      <c r="BD73" s="15"/>
      <c r="BE73" s="15"/>
      <c r="BF73" s="15"/>
      <c r="BG73" s="15"/>
      <c r="BH73" s="15"/>
    </row>
    <row r="74" spans="2:60" ht="17.25">
      <c r="B74" s="1"/>
      <c r="C74" s="3" t="s">
        <v>76</v>
      </c>
      <c r="D74" s="3"/>
      <c r="E74" s="3"/>
      <c r="F74" s="3"/>
      <c r="G74" s="5">
        <f t="shared" ref="G74:AF74" si="31">SUM(G71:G72)</f>
        <v>11437.5</v>
      </c>
      <c r="H74" s="5">
        <f t="shared" si="31"/>
        <v>11712</v>
      </c>
      <c r="I74" s="5">
        <f t="shared" si="31"/>
        <v>11994.735000000001</v>
      </c>
      <c r="J74" s="5">
        <f t="shared" si="31"/>
        <v>11994.735000000001</v>
      </c>
      <c r="K74" s="5">
        <f t="shared" si="31"/>
        <v>11994.735000000001</v>
      </c>
      <c r="L74" s="5">
        <f t="shared" si="31"/>
        <v>11994.735000000001</v>
      </c>
      <c r="M74" s="5">
        <f t="shared" si="31"/>
        <v>11994.735000000001</v>
      </c>
      <c r="N74" s="5">
        <f t="shared" si="31"/>
        <v>11994.735000000001</v>
      </c>
      <c r="O74" s="5">
        <f t="shared" si="31"/>
        <v>11994.735000000001</v>
      </c>
      <c r="P74" s="5">
        <f t="shared" si="31"/>
        <v>11994.735000000001</v>
      </c>
      <c r="Q74" s="5">
        <f t="shared" si="31"/>
        <v>11994.735000000001</v>
      </c>
      <c r="R74" s="5">
        <f t="shared" si="31"/>
        <v>11994.735000000001</v>
      </c>
      <c r="S74" s="5">
        <f t="shared" si="31"/>
        <v>11994.735000000001</v>
      </c>
      <c r="T74" s="5">
        <f t="shared" si="31"/>
        <v>11994.735000000001</v>
      </c>
      <c r="U74" s="5">
        <f t="shared" si="31"/>
        <v>11994.735000000001</v>
      </c>
      <c r="V74" s="5">
        <f t="shared" si="31"/>
        <v>11994.735000000001</v>
      </c>
      <c r="W74" s="5">
        <f t="shared" si="31"/>
        <v>11994.735000000001</v>
      </c>
      <c r="X74" s="5">
        <f t="shared" si="31"/>
        <v>11994.735000000001</v>
      </c>
      <c r="Y74" s="5">
        <f t="shared" si="31"/>
        <v>11994.735000000001</v>
      </c>
      <c r="Z74" s="5">
        <f t="shared" si="31"/>
        <v>11994.735000000001</v>
      </c>
      <c r="AA74" s="5">
        <f t="shared" si="31"/>
        <v>11994.735000000001</v>
      </c>
      <c r="AB74" s="5">
        <f t="shared" si="31"/>
        <v>11994.735000000001</v>
      </c>
      <c r="AC74" s="5">
        <f t="shared" si="31"/>
        <v>11994.735000000001</v>
      </c>
      <c r="AD74" s="5">
        <f t="shared" si="31"/>
        <v>11994.735000000001</v>
      </c>
      <c r="AE74" s="5">
        <f t="shared" si="31"/>
        <v>11994.735000000001</v>
      </c>
      <c r="AF74" s="5">
        <f t="shared" si="31"/>
        <v>11994.735000000001</v>
      </c>
      <c r="AG74" s="5" t="s">
        <v>2</v>
      </c>
      <c r="AH74" s="5" t="s">
        <v>2</v>
      </c>
      <c r="AI74" s="3"/>
      <c r="AJ74" s="3"/>
      <c r="AK74" s="3"/>
      <c r="AL74" s="3"/>
      <c r="AM74" s="3"/>
      <c r="AN74" s="3"/>
      <c r="AO74" s="3"/>
      <c r="AP74" s="3"/>
      <c r="AQ74" s="3"/>
      <c r="AR74" s="3"/>
      <c r="AS74" s="3"/>
      <c r="AT74" s="3"/>
      <c r="AU74" s="3"/>
      <c r="AV74" s="3"/>
      <c r="AW74" s="1"/>
      <c r="AX74" s="1"/>
      <c r="AY74" s="1"/>
      <c r="AZ74" s="15"/>
      <c r="BA74" s="15"/>
      <c r="BB74" s="15"/>
      <c r="BC74" s="15"/>
      <c r="BD74" s="15"/>
      <c r="BE74" s="15"/>
      <c r="BF74" s="15"/>
      <c r="BG74" s="15"/>
      <c r="BH74" s="15"/>
    </row>
    <row r="75" spans="2:60" ht="17.25">
      <c r="B75" s="1"/>
      <c r="C75" s="3"/>
      <c r="D75" s="3"/>
      <c r="E75" s="3"/>
      <c r="F75" s="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3"/>
      <c r="AJ75" s="3"/>
      <c r="AK75" s="3"/>
      <c r="AL75" s="3"/>
      <c r="AM75" s="3"/>
      <c r="AN75" s="3"/>
      <c r="AO75" s="3"/>
      <c r="AP75" s="3"/>
      <c r="AQ75" s="3"/>
      <c r="AR75" s="3"/>
      <c r="AS75" s="3"/>
      <c r="AT75" s="3"/>
      <c r="AU75" s="3"/>
      <c r="AV75" s="3"/>
      <c r="AW75" s="1"/>
      <c r="AX75" s="1"/>
      <c r="AY75" s="1"/>
      <c r="AZ75" s="15"/>
      <c r="BA75" s="15"/>
      <c r="BB75" s="15"/>
      <c r="BC75" s="15"/>
      <c r="BD75" s="15"/>
      <c r="BE75" s="15"/>
      <c r="BF75" s="15"/>
      <c r="BG75" s="15"/>
      <c r="BH75" s="15"/>
    </row>
    <row r="76" spans="2:60" ht="17.25">
      <c r="B76" s="1"/>
      <c r="C76" s="3" t="s">
        <v>77</v>
      </c>
      <c r="D76" s="3"/>
      <c r="E76" s="3"/>
      <c r="F76" s="3"/>
      <c r="G76" s="5">
        <f t="shared" ref="G76:AF76" si="32">G67-G74</f>
        <v>66918.987800000003</v>
      </c>
      <c r="H76" s="5">
        <f t="shared" si="32"/>
        <v>70382.207311999984</v>
      </c>
      <c r="I76" s="5">
        <f t="shared" si="32"/>
        <v>74004.804404479961</v>
      </c>
      <c r="J76" s="5">
        <f t="shared" si="32"/>
        <v>78084.996694659189</v>
      </c>
      <c r="K76" s="5">
        <f t="shared" si="32"/>
        <v>82347.602997865557</v>
      </c>
      <c r="L76" s="5">
        <f t="shared" si="32"/>
        <v>86800.496064262785</v>
      </c>
      <c r="M76" s="5">
        <f t="shared" si="32"/>
        <v>91451.8808397104</v>
      </c>
      <c r="N76" s="5">
        <f t="shared" si="32"/>
        <v>96310.308272162176</v>
      </c>
      <c r="O76" s="5">
        <f t="shared" si="32"/>
        <v>101384.68968587797</v>
      </c>
      <c r="P76" s="5">
        <f t="shared" si="32"/>
        <v>106684.31174662725</v>
      </c>
      <c r="Q76" s="5">
        <f t="shared" si="32"/>
        <v>112218.85204200594</v>
      </c>
      <c r="R76" s="5">
        <f t="shared" si="32"/>
        <v>117998.39530196517</v>
      </c>
      <c r="S76" s="5">
        <f t="shared" si="32"/>
        <v>124033.45028567115</v>
      </c>
      <c r="T76" s="5">
        <f t="shared" si="32"/>
        <v>130334.96736187422</v>
      </c>
      <c r="U76" s="5">
        <f t="shared" si="32"/>
        <v>136914.35681106866</v>
      </c>
      <c r="V76" s="5">
        <f t="shared" si="32"/>
        <v>143783.50787887251</v>
      </c>
      <c r="W76" s="5">
        <f t="shared" si="32"/>
        <v>150954.80861124932</v>
      </c>
      <c r="X76" s="5">
        <f t="shared" si="32"/>
        <v>158441.16650343785</v>
      </c>
      <c r="Y76" s="5">
        <f t="shared" si="32"/>
        <v>166256.0299957461</v>
      </c>
      <c r="Z76" s="5">
        <f t="shared" si="32"/>
        <v>174413.41085071175</v>
      </c>
      <c r="AA76" s="5">
        <f t="shared" si="32"/>
        <v>182927.90744753013</v>
      </c>
      <c r="AB76" s="5">
        <f t="shared" si="32"/>
        <v>191814.72903110494</v>
      </c>
      <c r="AC76" s="5">
        <f t="shared" si="32"/>
        <v>201089.72095459298</v>
      </c>
      <c r="AD76" s="5">
        <f t="shared" si="32"/>
        <v>210769.39095588773</v>
      </c>
      <c r="AE76" s="5">
        <f t="shared" si="32"/>
        <v>220870.93651012768</v>
      </c>
      <c r="AF76" s="5">
        <f t="shared" si="32"/>
        <v>231412.27330201742</v>
      </c>
      <c r="AG76" s="5" t="s">
        <v>2</v>
      </c>
      <c r="AH76" s="5" t="s">
        <v>2</v>
      </c>
      <c r="AI76" s="3"/>
      <c r="AJ76" s="3"/>
      <c r="AK76" s="3"/>
      <c r="AL76" s="3"/>
      <c r="AM76" s="3"/>
      <c r="AN76" s="3"/>
      <c r="AO76" s="3"/>
      <c r="AP76" s="3"/>
      <c r="AQ76" s="3"/>
      <c r="AR76" s="3"/>
      <c r="AS76" s="3"/>
      <c r="AT76" s="3"/>
      <c r="AU76" s="3"/>
      <c r="AV76" s="3"/>
      <c r="AW76" s="1"/>
      <c r="AX76" s="1"/>
      <c r="AY76" s="1"/>
      <c r="AZ76" s="15"/>
      <c r="BA76" s="15"/>
      <c r="BB76" s="15"/>
      <c r="BC76" s="15"/>
      <c r="BD76" s="15"/>
      <c r="BE76" s="15"/>
      <c r="BF76" s="15"/>
      <c r="BG76" s="15"/>
      <c r="BH76" s="15"/>
    </row>
    <row r="77" spans="2:60" ht="17.25">
      <c r="B77" s="1"/>
      <c r="C77" s="3"/>
      <c r="D77" s="3"/>
      <c r="E77" s="3"/>
      <c r="F77" s="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3"/>
      <c r="AJ77" s="3"/>
      <c r="AK77" s="3"/>
      <c r="AL77" s="3"/>
      <c r="AM77" s="3"/>
      <c r="AN77" s="3"/>
      <c r="AO77" s="3"/>
      <c r="AP77" s="3"/>
      <c r="AQ77" s="3"/>
      <c r="AR77" s="3"/>
      <c r="AS77" s="3"/>
      <c r="AT77" s="3"/>
      <c r="AU77" s="3"/>
      <c r="AV77" s="3"/>
      <c r="AW77" s="1"/>
      <c r="AX77" s="1"/>
      <c r="AY77" s="1"/>
      <c r="AZ77" s="15"/>
      <c r="BA77" s="15"/>
      <c r="BB77" s="15"/>
      <c r="BC77" s="15"/>
      <c r="BD77" s="15"/>
      <c r="BE77" s="15"/>
      <c r="BF77" s="15"/>
      <c r="BG77" s="15"/>
      <c r="BH77" s="15"/>
    </row>
    <row r="78" spans="2:60" ht="17.25">
      <c r="B78" s="1"/>
      <c r="C78" s="3"/>
      <c r="D78" s="3"/>
      <c r="E78" s="3"/>
      <c r="F78" s="11" t="s">
        <v>78</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3"/>
      <c r="AJ78" s="3"/>
      <c r="AK78" s="3"/>
      <c r="AL78" s="3"/>
      <c r="AM78" s="3"/>
      <c r="AN78" s="3"/>
      <c r="AO78" s="3"/>
      <c r="AP78" s="3"/>
      <c r="AQ78" s="3"/>
      <c r="AR78" s="3"/>
      <c r="AS78" s="3"/>
      <c r="AT78" s="3"/>
      <c r="AU78" s="3"/>
      <c r="AV78" s="3"/>
      <c r="AW78" s="1"/>
      <c r="AX78" s="1"/>
      <c r="AY78" s="1"/>
      <c r="AZ78" s="15"/>
      <c r="BA78" s="15"/>
      <c r="BB78" s="15"/>
      <c r="BC78" s="15"/>
      <c r="BD78" s="15"/>
      <c r="BE78" s="15"/>
      <c r="BF78" s="15"/>
      <c r="BG78" s="15"/>
      <c r="BH78" s="15"/>
    </row>
    <row r="79" spans="2:60" ht="17.25">
      <c r="B79" s="1"/>
      <c r="C79" s="3"/>
      <c r="D79" s="11" t="s">
        <v>79</v>
      </c>
      <c r="E79" s="11" t="s">
        <v>80</v>
      </c>
      <c r="F79" s="11" t="s">
        <v>81</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3"/>
      <c r="AJ79" s="3"/>
      <c r="AK79" s="3"/>
      <c r="AL79" s="3"/>
      <c r="AM79" s="3"/>
      <c r="AN79" s="3"/>
      <c r="AO79" s="3"/>
      <c r="AP79" s="3"/>
      <c r="AQ79" s="3"/>
      <c r="AR79" s="3"/>
      <c r="AS79" s="3"/>
      <c r="AT79" s="3"/>
      <c r="AU79" s="3"/>
      <c r="AV79" s="3"/>
      <c r="AW79" s="1"/>
      <c r="AX79" s="1"/>
      <c r="AY79" s="1"/>
      <c r="AZ79" s="15"/>
      <c r="BA79" s="15"/>
      <c r="BB79" s="15"/>
      <c r="BC79" s="15"/>
      <c r="BD79" s="15"/>
      <c r="BE79" s="15"/>
      <c r="BF79" s="15"/>
      <c r="BG79" s="15"/>
      <c r="BH79" s="15"/>
    </row>
    <row r="80" spans="2:60" ht="17.25">
      <c r="B80" s="1"/>
      <c r="C80" s="3"/>
      <c r="D80" s="3"/>
      <c r="E80" s="3"/>
      <c r="F80" s="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3"/>
      <c r="AJ80" s="3"/>
      <c r="AK80" s="3"/>
      <c r="AL80" s="3"/>
      <c r="AM80" s="3"/>
      <c r="AN80" s="3"/>
      <c r="AO80" s="3"/>
      <c r="AP80" s="3"/>
      <c r="AQ80" s="3"/>
      <c r="AR80" s="3"/>
      <c r="AS80" s="3"/>
      <c r="AT80" s="3"/>
      <c r="AU80" s="3"/>
      <c r="AV80" s="3"/>
      <c r="AW80" s="1"/>
      <c r="AX80" s="1"/>
      <c r="AY80" s="1"/>
      <c r="AZ80" s="15"/>
      <c r="BA80" s="15"/>
      <c r="BB80" s="15"/>
      <c r="BC80" s="15"/>
      <c r="BD80" s="15"/>
      <c r="BE80" s="15"/>
      <c r="BF80" s="15"/>
      <c r="BG80" s="15"/>
      <c r="BH80" s="15"/>
    </row>
    <row r="81" spans="2:60" ht="17.25">
      <c r="B81" s="1"/>
      <c r="C81" s="3" t="s">
        <v>82</v>
      </c>
      <c r="D81" s="5">
        <f>NPV(I16,G81:P81)</f>
        <v>840925.15969674289</v>
      </c>
      <c r="E81" s="8">
        <f>IRR(F81:P81,0.1)</f>
        <v>0.11304993486738124</v>
      </c>
      <c r="F81" s="7">
        <f>-$D$6</f>
        <v>-880000</v>
      </c>
      <c r="G81" s="5">
        <f t="shared" ref="G81:O81" si="33">G76</f>
        <v>66918.987800000003</v>
      </c>
      <c r="H81" s="5">
        <f t="shared" si="33"/>
        <v>70382.207311999984</v>
      </c>
      <c r="I81" s="5">
        <f t="shared" si="33"/>
        <v>74004.804404479961</v>
      </c>
      <c r="J81" s="5">
        <f t="shared" si="33"/>
        <v>78084.996694659189</v>
      </c>
      <c r="K81" s="5">
        <f t="shared" si="33"/>
        <v>82347.602997865557</v>
      </c>
      <c r="L81" s="5">
        <f t="shared" si="33"/>
        <v>86800.496064262785</v>
      </c>
      <c r="M81" s="5">
        <f t="shared" si="33"/>
        <v>91451.8808397104</v>
      </c>
      <c r="N81" s="5">
        <f t="shared" si="33"/>
        <v>96310.308272162176</v>
      </c>
      <c r="O81" s="5">
        <f t="shared" si="33"/>
        <v>101384.68968587797</v>
      </c>
      <c r="P81" s="5">
        <f>P76+P124</f>
        <v>1289670.8550038268</v>
      </c>
      <c r="Q81" s="5" t="s">
        <v>2</v>
      </c>
      <c r="R81" s="5" t="s">
        <v>2</v>
      </c>
      <c r="S81" s="5" t="s">
        <v>2</v>
      </c>
      <c r="T81" s="5" t="s">
        <v>2</v>
      </c>
      <c r="U81" s="5" t="s">
        <v>2</v>
      </c>
      <c r="V81" s="5" t="s">
        <v>2</v>
      </c>
      <c r="W81" s="5" t="s">
        <v>2</v>
      </c>
      <c r="X81" s="5" t="s">
        <v>2</v>
      </c>
      <c r="Y81" s="5" t="s">
        <v>2</v>
      </c>
      <c r="Z81" s="5" t="s">
        <v>2</v>
      </c>
      <c r="AA81" s="5" t="s">
        <v>2</v>
      </c>
      <c r="AB81" s="5" t="s">
        <v>2</v>
      </c>
      <c r="AC81" s="5" t="s">
        <v>2</v>
      </c>
      <c r="AD81" s="5" t="s">
        <v>2</v>
      </c>
      <c r="AE81" s="5" t="s">
        <v>2</v>
      </c>
      <c r="AF81" s="5" t="s">
        <v>2</v>
      </c>
      <c r="AG81" s="5" t="s">
        <v>2</v>
      </c>
      <c r="AH81" s="5" t="s">
        <v>2</v>
      </c>
      <c r="AI81" s="3"/>
      <c r="AJ81" s="3"/>
      <c r="AK81" s="3"/>
      <c r="AL81" s="3"/>
      <c r="AM81" s="3"/>
      <c r="AN81" s="3"/>
      <c r="AO81" s="3"/>
      <c r="AP81" s="3"/>
      <c r="AQ81" s="3"/>
      <c r="AR81" s="3"/>
      <c r="AS81" s="3"/>
      <c r="AT81" s="3"/>
      <c r="AU81" s="3"/>
      <c r="AV81" s="3"/>
      <c r="AW81" s="1"/>
      <c r="AX81" s="1"/>
      <c r="AY81" s="1"/>
      <c r="AZ81" s="15"/>
      <c r="BA81" s="15"/>
      <c r="BB81" s="15"/>
      <c r="BC81" s="15"/>
      <c r="BD81" s="15"/>
      <c r="BE81" s="15"/>
      <c r="BF81" s="15"/>
      <c r="BG81" s="15"/>
      <c r="BH81" s="15"/>
    </row>
    <row r="82" spans="2:60" ht="17.25">
      <c r="B82" s="1"/>
      <c r="C82" s="3" t="s">
        <v>83</v>
      </c>
      <c r="D82" s="5">
        <f>NPV(I16,G82:U82)</f>
        <v>873739.36002604349</v>
      </c>
      <c r="E82" s="8">
        <f>IRR(F82:U82,0.1)</f>
        <v>0.11914931959206965</v>
      </c>
      <c r="F82" s="7">
        <f>-$D$6</f>
        <v>-880000</v>
      </c>
      <c r="G82" s="5">
        <f t="shared" ref="G82:T82" si="34">G76</f>
        <v>66918.987800000003</v>
      </c>
      <c r="H82" s="5">
        <f t="shared" si="34"/>
        <v>70382.207311999984</v>
      </c>
      <c r="I82" s="5">
        <f t="shared" si="34"/>
        <v>74004.804404479961</v>
      </c>
      <c r="J82" s="5">
        <f t="shared" si="34"/>
        <v>78084.996694659189</v>
      </c>
      <c r="K82" s="5">
        <f t="shared" si="34"/>
        <v>82347.602997865557</v>
      </c>
      <c r="L82" s="5">
        <f t="shared" si="34"/>
        <v>86800.496064262785</v>
      </c>
      <c r="M82" s="5">
        <f t="shared" si="34"/>
        <v>91451.8808397104</v>
      </c>
      <c r="N82" s="5">
        <f t="shared" si="34"/>
        <v>96310.308272162176</v>
      </c>
      <c r="O82" s="5">
        <f t="shared" si="34"/>
        <v>101384.68968587797</v>
      </c>
      <c r="P82" s="5">
        <f t="shared" si="34"/>
        <v>106684.31174662725</v>
      </c>
      <c r="Q82" s="5">
        <f t="shared" si="34"/>
        <v>112218.85204200594</v>
      </c>
      <c r="R82" s="5">
        <f t="shared" si="34"/>
        <v>117998.39530196517</v>
      </c>
      <c r="S82" s="5">
        <f t="shared" si="34"/>
        <v>124033.45028567115</v>
      </c>
      <c r="T82" s="5">
        <f t="shared" si="34"/>
        <v>130334.96736187422</v>
      </c>
      <c r="U82" s="5">
        <f>U76+U124</f>
        <v>1620516.6699431879</v>
      </c>
      <c r="V82" s="5" t="s">
        <v>2</v>
      </c>
      <c r="W82" s="5" t="s">
        <v>2</v>
      </c>
      <c r="X82" s="5" t="s">
        <v>2</v>
      </c>
      <c r="Y82" s="5" t="s">
        <v>2</v>
      </c>
      <c r="Z82" s="5" t="s">
        <v>2</v>
      </c>
      <c r="AA82" s="5" t="s">
        <v>2</v>
      </c>
      <c r="AB82" s="5" t="s">
        <v>2</v>
      </c>
      <c r="AC82" s="5" t="s">
        <v>2</v>
      </c>
      <c r="AD82" s="5" t="s">
        <v>2</v>
      </c>
      <c r="AE82" s="5" t="s">
        <v>2</v>
      </c>
      <c r="AF82" s="5" t="s">
        <v>2</v>
      </c>
      <c r="AG82" s="5" t="s">
        <v>2</v>
      </c>
      <c r="AH82" s="5" t="s">
        <v>2</v>
      </c>
      <c r="AI82" s="3"/>
      <c r="AJ82" s="3"/>
      <c r="AK82" s="3"/>
      <c r="AL82" s="3"/>
      <c r="AM82" s="3"/>
      <c r="AN82" s="3"/>
      <c r="AO82" s="3"/>
      <c r="AP82" s="3"/>
      <c r="AQ82" s="3"/>
      <c r="AR82" s="3"/>
      <c r="AS82" s="3"/>
      <c r="AT82" s="3"/>
      <c r="AU82" s="3"/>
      <c r="AV82" s="3"/>
      <c r="AW82" s="1"/>
      <c r="AX82" s="1"/>
      <c r="AY82" s="1"/>
      <c r="AZ82" s="15"/>
      <c r="BA82" s="15"/>
      <c r="BB82" s="15"/>
      <c r="BC82" s="15"/>
      <c r="BD82" s="15"/>
      <c r="BE82" s="15"/>
      <c r="BF82" s="15"/>
      <c r="BG82" s="15"/>
      <c r="BH82" s="15"/>
    </row>
    <row r="83" spans="2:60" ht="17.25">
      <c r="B83" s="1"/>
      <c r="C83" s="3" t="s">
        <v>84</v>
      </c>
      <c r="D83" s="5">
        <f>NPV(I16,G83:Z83)</f>
        <v>898566.24978193932</v>
      </c>
      <c r="E83" s="8">
        <f>IRR(F83:Z83,0.1)</f>
        <v>0.12214768868245285</v>
      </c>
      <c r="F83" s="7">
        <f>-$D$6</f>
        <v>-880000</v>
      </c>
      <c r="G83" s="5">
        <f t="shared" ref="G83:Y83" si="35">G76</f>
        <v>66918.987800000003</v>
      </c>
      <c r="H83" s="5">
        <f t="shared" si="35"/>
        <v>70382.207311999984</v>
      </c>
      <c r="I83" s="5">
        <f t="shared" si="35"/>
        <v>74004.804404479961</v>
      </c>
      <c r="J83" s="5">
        <f t="shared" si="35"/>
        <v>78084.996694659189</v>
      </c>
      <c r="K83" s="5">
        <f t="shared" si="35"/>
        <v>82347.602997865557</v>
      </c>
      <c r="L83" s="5">
        <f t="shared" si="35"/>
        <v>86800.496064262785</v>
      </c>
      <c r="M83" s="5">
        <f t="shared" si="35"/>
        <v>91451.8808397104</v>
      </c>
      <c r="N83" s="5">
        <f t="shared" si="35"/>
        <v>96310.308272162176</v>
      </c>
      <c r="O83" s="5">
        <f t="shared" si="35"/>
        <v>101384.68968587797</v>
      </c>
      <c r="P83" s="5">
        <f t="shared" si="35"/>
        <v>106684.31174662725</v>
      </c>
      <c r="Q83" s="5">
        <f t="shared" si="35"/>
        <v>112218.85204200594</v>
      </c>
      <c r="R83" s="5">
        <f t="shared" si="35"/>
        <v>117998.39530196517</v>
      </c>
      <c r="S83" s="5">
        <f t="shared" si="35"/>
        <v>124033.45028567115</v>
      </c>
      <c r="T83" s="5">
        <f t="shared" si="35"/>
        <v>130334.96736187422</v>
      </c>
      <c r="U83" s="5">
        <f t="shared" si="35"/>
        <v>136914.35681106866</v>
      </c>
      <c r="V83" s="5">
        <f t="shared" si="35"/>
        <v>143783.50787887251</v>
      </c>
      <c r="W83" s="5">
        <f t="shared" si="35"/>
        <v>150954.80861124932</v>
      </c>
      <c r="X83" s="5">
        <f t="shared" si="35"/>
        <v>158441.16650343785</v>
      </c>
      <c r="Y83" s="5">
        <f t="shared" si="35"/>
        <v>166256.0299957461</v>
      </c>
      <c r="Z83" s="5">
        <f>Z76+Z124</f>
        <v>2030819.5293986178</v>
      </c>
      <c r="AA83" s="5" t="s">
        <v>2</v>
      </c>
      <c r="AB83" s="5" t="s">
        <v>2</v>
      </c>
      <c r="AC83" s="5" t="s">
        <v>2</v>
      </c>
      <c r="AD83" s="5" t="s">
        <v>2</v>
      </c>
      <c r="AE83" s="5" t="s">
        <v>2</v>
      </c>
      <c r="AF83" s="5" t="s">
        <v>2</v>
      </c>
      <c r="AG83" s="5" t="s">
        <v>2</v>
      </c>
      <c r="AH83" s="5" t="s">
        <v>2</v>
      </c>
      <c r="AI83" s="3"/>
      <c r="AJ83" s="3"/>
      <c r="AK83" s="3"/>
      <c r="AL83" s="3"/>
      <c r="AM83" s="3"/>
      <c r="AN83" s="3"/>
      <c r="AO83" s="3"/>
      <c r="AP83" s="3"/>
      <c r="AQ83" s="3"/>
      <c r="AR83" s="3"/>
      <c r="AS83" s="3"/>
      <c r="AT83" s="3"/>
      <c r="AU83" s="3"/>
      <c r="AV83" s="3"/>
      <c r="AW83" s="1"/>
      <c r="AX83" s="1"/>
      <c r="AY83" s="1"/>
      <c r="AZ83" s="15"/>
      <c r="BA83" s="15"/>
      <c r="BB83" s="15"/>
      <c r="BC83" s="15"/>
      <c r="BD83" s="15"/>
      <c r="BE83" s="15"/>
      <c r="BF83" s="15"/>
      <c r="BG83" s="15"/>
      <c r="BH83" s="15"/>
    </row>
    <row r="84" spans="2:60" ht="17.25">
      <c r="B84" s="1"/>
      <c r="C84" s="3" t="s">
        <v>85</v>
      </c>
      <c r="D84" s="5">
        <f>NPV(I16,G84:AE84)</f>
        <v>916980.66166318324</v>
      </c>
      <c r="E84" s="8">
        <f>IRR(F84:AE84,0.1)</f>
        <v>0.12385351187707716</v>
      </c>
      <c r="F84" s="7">
        <f>-$D$6</f>
        <v>-880000</v>
      </c>
      <c r="G84" s="5">
        <f t="shared" ref="G84:AD84" si="36">G76</f>
        <v>66918.987800000003</v>
      </c>
      <c r="H84" s="5">
        <f t="shared" si="36"/>
        <v>70382.207311999984</v>
      </c>
      <c r="I84" s="5">
        <f t="shared" si="36"/>
        <v>74004.804404479961</v>
      </c>
      <c r="J84" s="5">
        <f t="shared" si="36"/>
        <v>78084.996694659189</v>
      </c>
      <c r="K84" s="5">
        <f t="shared" si="36"/>
        <v>82347.602997865557</v>
      </c>
      <c r="L84" s="5">
        <f t="shared" si="36"/>
        <v>86800.496064262785</v>
      </c>
      <c r="M84" s="5">
        <f t="shared" si="36"/>
        <v>91451.8808397104</v>
      </c>
      <c r="N84" s="5">
        <f t="shared" si="36"/>
        <v>96310.308272162176</v>
      </c>
      <c r="O84" s="5">
        <f t="shared" si="36"/>
        <v>101384.68968587797</v>
      </c>
      <c r="P84" s="5">
        <f t="shared" si="36"/>
        <v>106684.31174662725</v>
      </c>
      <c r="Q84" s="5">
        <f t="shared" si="36"/>
        <v>112218.85204200594</v>
      </c>
      <c r="R84" s="5">
        <f t="shared" si="36"/>
        <v>117998.39530196517</v>
      </c>
      <c r="S84" s="5">
        <f t="shared" si="36"/>
        <v>124033.45028567115</v>
      </c>
      <c r="T84" s="5">
        <f t="shared" si="36"/>
        <v>130334.96736187422</v>
      </c>
      <c r="U84" s="5">
        <f t="shared" si="36"/>
        <v>136914.35681106866</v>
      </c>
      <c r="V84" s="5">
        <f t="shared" si="36"/>
        <v>143783.50787887251</v>
      </c>
      <c r="W84" s="5">
        <f t="shared" si="36"/>
        <v>150954.80861124932</v>
      </c>
      <c r="X84" s="5">
        <f t="shared" si="36"/>
        <v>158441.16650343785</v>
      </c>
      <c r="Y84" s="5">
        <f t="shared" si="36"/>
        <v>166256.0299957461</v>
      </c>
      <c r="Z84" s="5">
        <f t="shared" si="36"/>
        <v>174413.41085071175</v>
      </c>
      <c r="AA84" s="5">
        <f t="shared" si="36"/>
        <v>182927.90744753013</v>
      </c>
      <c r="AB84" s="5">
        <f t="shared" si="36"/>
        <v>191814.72903110494</v>
      </c>
      <c r="AC84" s="5">
        <f t="shared" si="36"/>
        <v>201089.72095459298</v>
      </c>
      <c r="AD84" s="5">
        <f t="shared" si="36"/>
        <v>210769.39095588773</v>
      </c>
      <c r="AE84" s="5">
        <f>AE76+AE124</f>
        <v>2539032.9203388649</v>
      </c>
      <c r="AF84" s="5" t="s">
        <v>2</v>
      </c>
      <c r="AG84" s="5" t="s">
        <v>2</v>
      </c>
      <c r="AH84" s="5" t="str">
        <f>AH76</f>
        <v xml:space="preserve"> </v>
      </c>
      <c r="AI84" s="3"/>
      <c r="AJ84" s="3"/>
      <c r="AK84" s="3"/>
      <c r="AL84" s="3"/>
      <c r="AM84" s="3"/>
      <c r="AN84" s="3"/>
      <c r="AO84" s="3"/>
      <c r="AP84" s="3"/>
      <c r="AQ84" s="3"/>
      <c r="AR84" s="3"/>
      <c r="AS84" s="3"/>
      <c r="AT84" s="3"/>
      <c r="AU84" s="3"/>
      <c r="AV84" s="3"/>
      <c r="AW84" s="1"/>
      <c r="AX84" s="1"/>
      <c r="AY84" s="1"/>
      <c r="AZ84" s="15"/>
      <c r="BA84" s="15"/>
      <c r="BB84" s="15"/>
      <c r="BC84" s="15"/>
      <c r="BD84" s="15"/>
      <c r="BE84" s="15"/>
      <c r="BF84" s="15"/>
      <c r="BG84" s="15"/>
      <c r="BH84" s="15"/>
    </row>
    <row r="85" spans="2:60" ht="17.25">
      <c r="B85" s="1"/>
      <c r="C85" s="3"/>
      <c r="D85" s="3"/>
      <c r="E85" s="3"/>
      <c r="F85" s="3"/>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8"/>
      <c r="AI85" s="3"/>
      <c r="AJ85" s="3"/>
      <c r="AK85" s="3"/>
      <c r="AL85" s="3"/>
      <c r="AM85" s="3"/>
      <c r="AN85" s="3"/>
      <c r="AO85" s="3"/>
      <c r="AP85" s="3"/>
      <c r="AQ85" s="3"/>
      <c r="AR85" s="3"/>
      <c r="AS85" s="3"/>
      <c r="AT85" s="3"/>
      <c r="AU85" s="3"/>
      <c r="AV85" s="3"/>
      <c r="AW85" s="1"/>
      <c r="AX85" s="1"/>
      <c r="AY85" s="1"/>
      <c r="AZ85" s="15"/>
      <c r="BA85" s="15"/>
      <c r="BB85" s="15"/>
      <c r="BC85" s="15"/>
      <c r="BD85" s="15"/>
      <c r="BE85" s="15"/>
      <c r="BF85" s="15"/>
      <c r="BG85" s="15"/>
      <c r="BH85" s="15"/>
    </row>
    <row r="86" spans="2:60" ht="17.25">
      <c r="B86" s="1"/>
      <c r="C86" s="3"/>
      <c r="D86" s="5"/>
      <c r="E86" s="3"/>
      <c r="F86" s="3"/>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8"/>
      <c r="AI86" s="3"/>
      <c r="AJ86" s="3"/>
      <c r="AK86" s="3"/>
      <c r="AL86" s="3"/>
      <c r="AM86" s="3"/>
      <c r="AN86" s="3"/>
      <c r="AO86" s="3"/>
      <c r="AP86" s="3"/>
      <c r="AQ86" s="3"/>
      <c r="AR86" s="3"/>
      <c r="AS86" s="3"/>
      <c r="AT86" s="3"/>
      <c r="AU86" s="3"/>
      <c r="AV86" s="3"/>
      <c r="AW86" s="1"/>
      <c r="AX86" s="1"/>
      <c r="AY86" s="1"/>
      <c r="AZ86" s="15"/>
      <c r="BA86" s="15"/>
      <c r="BB86" s="15"/>
      <c r="BC86" s="15"/>
      <c r="BD86" s="15"/>
      <c r="BE86" s="15"/>
      <c r="BF86" s="15"/>
      <c r="BG86" s="15"/>
      <c r="BH86" s="15"/>
    </row>
    <row r="87" spans="2:60" ht="17.25">
      <c r="B87" s="1"/>
      <c r="C87" s="52" t="s">
        <v>86</v>
      </c>
      <c r="D87" s="5"/>
      <c r="E87" s="3"/>
      <c r="F87" s="3"/>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8"/>
      <c r="AI87" s="3"/>
      <c r="AJ87" s="3"/>
      <c r="AK87" s="3"/>
      <c r="AL87" s="3"/>
      <c r="AM87" s="3"/>
      <c r="AN87" s="3"/>
      <c r="AO87" s="3"/>
      <c r="AP87" s="3"/>
      <c r="AQ87" s="3"/>
      <c r="AR87" s="3"/>
      <c r="AS87" s="3"/>
      <c r="AT87" s="3"/>
      <c r="AU87" s="3"/>
      <c r="AV87" s="3"/>
      <c r="AW87" s="1"/>
      <c r="AX87" s="1"/>
      <c r="AY87" s="1"/>
      <c r="AZ87" s="15"/>
      <c r="BA87" s="15"/>
      <c r="BB87" s="15"/>
      <c r="BC87" s="15"/>
      <c r="BD87" s="15"/>
      <c r="BE87" s="15"/>
      <c r="BF87" s="15"/>
      <c r="BG87" s="15"/>
      <c r="BH87" s="15"/>
    </row>
    <row r="88" spans="2:60" ht="17.25">
      <c r="B88" s="1"/>
      <c r="C88" s="3"/>
      <c r="D88" s="5"/>
      <c r="E88" s="3"/>
      <c r="F88" s="3"/>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8"/>
      <c r="AI88" s="3"/>
      <c r="AJ88" s="3"/>
      <c r="AK88" s="3"/>
      <c r="AL88" s="3"/>
      <c r="AM88" s="3"/>
      <c r="AN88" s="3"/>
      <c r="AO88" s="3"/>
      <c r="AP88" s="3"/>
      <c r="AQ88" s="3"/>
      <c r="AR88" s="3"/>
      <c r="AS88" s="3"/>
      <c r="AT88" s="3"/>
      <c r="AU88" s="3"/>
      <c r="AV88" s="3"/>
      <c r="AW88" s="1"/>
      <c r="AX88" s="1"/>
      <c r="AY88" s="1"/>
      <c r="AZ88" s="15"/>
      <c r="BA88" s="15"/>
      <c r="BB88" s="15"/>
      <c r="BC88" s="15"/>
      <c r="BD88" s="15"/>
      <c r="BE88" s="15"/>
      <c r="BF88" s="15"/>
      <c r="BG88" s="15"/>
      <c r="BH88" s="15"/>
    </row>
    <row r="89" spans="2:60" ht="17.25">
      <c r="B89" s="1"/>
      <c r="C89" s="3"/>
      <c r="D89" s="13" t="s">
        <v>87</v>
      </c>
      <c r="E89" s="11" t="s">
        <v>22</v>
      </c>
      <c r="F89" s="11" t="s">
        <v>88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8"/>
      <c r="AI89" s="3"/>
      <c r="AJ89" s="3"/>
      <c r="AK89" s="3"/>
      <c r="AL89" s="3"/>
      <c r="AM89" s="3"/>
      <c r="AN89" s="3"/>
      <c r="AO89" s="3"/>
      <c r="AP89" s="3"/>
      <c r="AQ89" s="3"/>
      <c r="AR89" s="3"/>
      <c r="AS89" s="3"/>
      <c r="AT89" s="3"/>
      <c r="AU89" s="3"/>
      <c r="AV89" s="3"/>
      <c r="AW89" s="1"/>
      <c r="AX89" s="1"/>
      <c r="AY89" s="1"/>
      <c r="AZ89" s="15"/>
      <c r="BA89" s="15"/>
      <c r="BB89" s="15"/>
      <c r="BC89" s="15"/>
      <c r="BD89" s="15"/>
      <c r="BE89" s="15"/>
      <c r="BF89" s="15"/>
      <c r="BG89" s="15"/>
      <c r="BH89" s="15"/>
    </row>
    <row r="90" spans="2:60" ht="17.25">
      <c r="B90" s="1"/>
      <c r="C90" s="3"/>
      <c r="D90" s="5"/>
      <c r="E90" s="3"/>
      <c r="F90" s="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8"/>
      <c r="AI90" s="3"/>
      <c r="AJ90" s="3"/>
      <c r="AK90" s="3"/>
      <c r="AL90" s="3"/>
      <c r="AM90" s="3"/>
      <c r="AN90" s="3"/>
      <c r="AO90" s="3"/>
      <c r="AP90" s="3"/>
      <c r="AQ90" s="3"/>
      <c r="AR90" s="3"/>
      <c r="AS90" s="3"/>
      <c r="AT90" s="3"/>
      <c r="AU90" s="3"/>
      <c r="AV90" s="3"/>
      <c r="AW90" s="1"/>
      <c r="AX90" s="1"/>
      <c r="AY90" s="1"/>
      <c r="AZ90" s="15"/>
      <c r="BA90" s="15"/>
      <c r="BB90" s="15"/>
      <c r="BC90" s="15"/>
      <c r="BD90" s="15"/>
      <c r="BE90" s="15"/>
      <c r="BF90" s="15"/>
      <c r="BG90" s="15"/>
      <c r="BH90" s="15"/>
    </row>
    <row r="91" spans="2:60" ht="17.25">
      <c r="B91" s="1"/>
      <c r="C91" s="3" t="s">
        <v>82</v>
      </c>
      <c r="D91" s="5">
        <f>D81</f>
        <v>840925.15969674289</v>
      </c>
      <c r="E91" s="5">
        <f>$D$13</f>
        <v>0</v>
      </c>
      <c r="F91" s="5">
        <f>D91+E91</f>
        <v>840925.15969674289</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8"/>
      <c r="AI91" s="3"/>
      <c r="AJ91" s="3"/>
      <c r="AK91" s="3"/>
      <c r="AL91" s="3"/>
      <c r="AM91" s="3"/>
      <c r="AN91" s="3"/>
      <c r="AO91" s="3"/>
      <c r="AP91" s="3"/>
      <c r="AQ91" s="3"/>
      <c r="AR91" s="3"/>
      <c r="AS91" s="3"/>
      <c r="AT91" s="3"/>
      <c r="AU91" s="3"/>
      <c r="AV91" s="3"/>
      <c r="AW91" s="1"/>
      <c r="AX91" s="1"/>
      <c r="AY91" s="1"/>
      <c r="AZ91" s="15"/>
      <c r="BA91" s="15"/>
      <c r="BB91" s="15"/>
      <c r="BC91" s="15"/>
      <c r="BD91" s="15"/>
      <c r="BE91" s="15"/>
      <c r="BF91" s="15"/>
      <c r="BG91" s="15"/>
      <c r="BH91" s="15"/>
    </row>
    <row r="92" spans="2:60" ht="17.25">
      <c r="B92" s="1"/>
      <c r="C92" s="3" t="s">
        <v>83</v>
      </c>
      <c r="D92" s="5">
        <f>D82</f>
        <v>873739.36002604349</v>
      </c>
      <c r="E92" s="5">
        <f>$D$13</f>
        <v>0</v>
      </c>
      <c r="F92" s="5">
        <f>D92+E92</f>
        <v>873739.36002604349</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8"/>
      <c r="AI92" s="3"/>
      <c r="AJ92" s="3"/>
      <c r="AK92" s="3"/>
      <c r="AL92" s="3"/>
      <c r="AM92" s="3"/>
      <c r="AN92" s="3"/>
      <c r="AO92" s="3"/>
      <c r="AP92" s="3"/>
      <c r="AQ92" s="3"/>
      <c r="AR92" s="3"/>
      <c r="AS92" s="3"/>
      <c r="AT92" s="3"/>
      <c r="AU92" s="3"/>
      <c r="AV92" s="3"/>
      <c r="AW92" s="1"/>
      <c r="AX92" s="1"/>
      <c r="AY92" s="1"/>
      <c r="AZ92" s="15"/>
      <c r="BA92" s="15"/>
      <c r="BB92" s="15"/>
      <c r="BC92" s="15"/>
      <c r="BD92" s="15"/>
      <c r="BE92" s="15"/>
      <c r="BF92" s="15"/>
      <c r="BG92" s="15"/>
      <c r="BH92" s="15"/>
    </row>
    <row r="93" spans="2:60" ht="17.25">
      <c r="B93" s="1"/>
      <c r="C93" s="3" t="s">
        <v>84</v>
      </c>
      <c r="D93" s="5">
        <f>D83</f>
        <v>898566.24978193932</v>
      </c>
      <c r="E93" s="5">
        <f>$D$13</f>
        <v>0</v>
      </c>
      <c r="F93" s="5">
        <f>D93+E93</f>
        <v>898566.24978193932</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8"/>
      <c r="AI93" s="3"/>
      <c r="AJ93" s="3"/>
      <c r="AK93" s="3"/>
      <c r="AL93" s="3"/>
      <c r="AM93" s="3"/>
      <c r="AN93" s="3"/>
      <c r="AO93" s="3"/>
      <c r="AP93" s="3"/>
      <c r="AQ93" s="3"/>
      <c r="AR93" s="3"/>
      <c r="AS93" s="3"/>
      <c r="AT93" s="3"/>
      <c r="AU93" s="3"/>
      <c r="AV93" s="3"/>
      <c r="AW93" s="1"/>
      <c r="AX93" s="1"/>
      <c r="AY93" s="1"/>
      <c r="AZ93" s="15"/>
      <c r="BA93" s="15"/>
      <c r="BB93" s="15"/>
      <c r="BC93" s="15"/>
      <c r="BD93" s="15"/>
      <c r="BE93" s="15"/>
      <c r="BF93" s="15"/>
      <c r="BG93" s="15"/>
      <c r="BH93" s="15"/>
    </row>
    <row r="94" spans="2:60" ht="17.25">
      <c r="B94" s="1"/>
      <c r="C94" s="3" t="s">
        <v>85</v>
      </c>
      <c r="D94" s="5">
        <f>D84</f>
        <v>916980.66166318324</v>
      </c>
      <c r="E94" s="5">
        <f>$D$13</f>
        <v>0</v>
      </c>
      <c r="F94" s="5">
        <f>D94+E94</f>
        <v>916980.66166318324</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8"/>
      <c r="AI94" s="3"/>
      <c r="AJ94" s="3"/>
      <c r="AK94" s="3"/>
      <c r="AL94" s="3"/>
      <c r="AM94" s="3"/>
      <c r="AN94" s="3"/>
      <c r="AO94" s="3"/>
      <c r="AP94" s="3"/>
      <c r="AQ94" s="3"/>
      <c r="AR94" s="3"/>
      <c r="AS94" s="3"/>
      <c r="AT94" s="3"/>
      <c r="AU94" s="3"/>
      <c r="AV94" s="3"/>
      <c r="AW94" s="1"/>
      <c r="AX94" s="1"/>
      <c r="AY94" s="1"/>
      <c r="AZ94" s="15"/>
      <c r="BA94" s="15"/>
      <c r="BB94" s="15"/>
      <c r="BC94" s="15"/>
      <c r="BD94" s="15"/>
      <c r="BE94" s="15"/>
      <c r="BF94" s="15"/>
      <c r="BG94" s="15"/>
      <c r="BH94" s="15"/>
    </row>
    <row r="95" spans="2:60" ht="17.25">
      <c r="B95" s="1"/>
      <c r="C95" s="3"/>
      <c r="D95" s="5"/>
      <c r="E95" s="3"/>
      <c r="F95" s="5"/>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8"/>
      <c r="AI95" s="3"/>
      <c r="AJ95" s="3"/>
      <c r="AK95" s="3"/>
      <c r="AL95" s="3"/>
      <c r="AM95" s="3"/>
      <c r="AN95" s="3"/>
      <c r="AO95" s="3"/>
      <c r="AP95" s="3"/>
      <c r="AQ95" s="3"/>
      <c r="AR95" s="3"/>
      <c r="AS95" s="3"/>
      <c r="AT95" s="3"/>
      <c r="AU95" s="3"/>
      <c r="AV95" s="3"/>
      <c r="AW95" s="1"/>
      <c r="AX95" s="1"/>
      <c r="AY95" s="1"/>
      <c r="AZ95" s="15"/>
      <c r="BA95" s="15"/>
      <c r="BB95" s="15"/>
      <c r="BC95" s="15"/>
      <c r="BD95" s="15"/>
      <c r="BE95" s="15"/>
      <c r="BF95" s="15"/>
      <c r="BG95" s="15"/>
      <c r="BH95" s="15"/>
    </row>
    <row r="96" spans="2:60" ht="17.25">
      <c r="B96" s="1"/>
      <c r="C96" s="3" t="s">
        <v>89</v>
      </c>
      <c r="D96" s="5">
        <f>+G67/I14</f>
        <v>824805.13473684213</v>
      </c>
      <c r="E96" s="5">
        <f>$D$13</f>
        <v>0</v>
      </c>
      <c r="F96" s="5">
        <f>D96+E96</f>
        <v>824805.13473684213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8"/>
      <c r="AI96" s="3"/>
      <c r="AJ96" s="3"/>
      <c r="AK96" s="3"/>
      <c r="AL96" s="3"/>
      <c r="AM96" s="3"/>
      <c r="AN96" s="3"/>
      <c r="AO96" s="3"/>
      <c r="AP96" s="3"/>
      <c r="AQ96" s="3"/>
      <c r="AR96" s="3"/>
      <c r="AS96" s="3"/>
      <c r="AT96" s="3"/>
      <c r="AU96" s="3"/>
      <c r="AV96" s="3"/>
      <c r="AW96" s="1"/>
      <c r="AX96" s="1"/>
      <c r="AY96" s="1"/>
      <c r="AZ96" s="15"/>
      <c r="BA96" s="15"/>
      <c r="BB96" s="15"/>
      <c r="BC96" s="15"/>
      <c r="BD96" s="15"/>
      <c r="BE96" s="15"/>
      <c r="BF96" s="15"/>
      <c r="BG96" s="15"/>
      <c r="BH96" s="15"/>
    </row>
    <row r="97" spans="2:60" ht="17.25">
      <c r="B97" s="1"/>
      <c r="C97" s="3" t="s">
        <v>90</v>
      </c>
      <c r="D97" s="3"/>
      <c r="E97" s="3"/>
      <c r="F97" s="3"/>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8"/>
      <c r="AI97" s="3"/>
      <c r="AJ97" s="3"/>
      <c r="AK97" s="3"/>
      <c r="AL97" s="3"/>
      <c r="AM97" s="3"/>
      <c r="AN97" s="3"/>
      <c r="AO97" s="3"/>
      <c r="AP97" s="3"/>
      <c r="AQ97" s="3"/>
      <c r="AR97" s="3"/>
      <c r="AS97" s="3"/>
      <c r="AT97" s="3"/>
      <c r="AU97" s="3"/>
      <c r="AV97" s="3"/>
      <c r="AW97" s="1"/>
      <c r="AX97" s="1"/>
      <c r="AY97" s="1"/>
      <c r="AZ97" s="15"/>
      <c r="BA97" s="15"/>
      <c r="BB97" s="15"/>
      <c r="BC97" s="15"/>
      <c r="BD97" s="15"/>
      <c r="BE97" s="15"/>
      <c r="BF97" s="15"/>
      <c r="BG97" s="15"/>
      <c r="BH97" s="15"/>
    </row>
    <row r="98" spans="2:60" ht="17.25">
      <c r="B98" s="1"/>
      <c r="C98" s="3"/>
      <c r="D98" s="5"/>
      <c r="E98" s="3"/>
      <c r="F98" s="3"/>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8"/>
      <c r="AI98" s="3"/>
      <c r="AJ98" s="3"/>
      <c r="AK98" s="3"/>
      <c r="AL98" s="3"/>
      <c r="AM98" s="3"/>
      <c r="AN98" s="3"/>
      <c r="AO98" s="3"/>
      <c r="AP98" s="3"/>
      <c r="AQ98" s="3"/>
      <c r="AR98" s="3"/>
      <c r="AS98" s="3"/>
      <c r="AT98" s="3"/>
      <c r="AU98" s="3"/>
      <c r="AV98" s="3"/>
      <c r="AW98" s="1"/>
      <c r="AX98" s="1"/>
      <c r="AY98" s="1"/>
      <c r="AZ98" s="15"/>
      <c r="BA98" s="15"/>
      <c r="BB98" s="15"/>
      <c r="BC98" s="15"/>
      <c r="BD98" s="15"/>
      <c r="BE98" s="15"/>
      <c r="BF98" s="15"/>
      <c r="BG98" s="15"/>
      <c r="BH98" s="15"/>
    </row>
    <row r="99" spans="2:60" ht="17.25">
      <c r="B99" s="1"/>
      <c r="C99" s="52" t="s">
        <v>91</v>
      </c>
      <c r="D99" s="5"/>
      <c r="E99" s="3"/>
      <c r="F99" s="3"/>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8"/>
      <c r="AI99" s="3"/>
      <c r="AJ99" s="3"/>
      <c r="AK99" s="3"/>
      <c r="AL99" s="3"/>
      <c r="AM99" s="3"/>
      <c r="AN99" s="3"/>
      <c r="AO99" s="3"/>
      <c r="AP99" s="3"/>
      <c r="AQ99" s="3"/>
      <c r="AR99" s="3"/>
      <c r="AS99" s="3"/>
      <c r="AT99" s="3"/>
      <c r="AU99" s="3"/>
      <c r="AV99" s="3"/>
      <c r="AW99" s="1"/>
      <c r="AX99" s="1"/>
      <c r="AY99" s="1"/>
      <c r="AZ99" s="15"/>
      <c r="BA99" s="15"/>
      <c r="BB99" s="15"/>
      <c r="BC99" s="15"/>
      <c r="BD99" s="15"/>
      <c r="BE99" s="15"/>
      <c r="BF99" s="15"/>
      <c r="BG99" s="15"/>
      <c r="BH99" s="15"/>
    </row>
    <row r="100" spans="2:60" ht="17.25">
      <c r="B100" s="1"/>
      <c r="C100" s="3"/>
      <c r="D100" s="5"/>
      <c r="E100" s="3"/>
      <c r="F100" s="3"/>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8"/>
      <c r="AI100" s="3"/>
      <c r="AJ100" s="3"/>
      <c r="AK100" s="3"/>
      <c r="AL100" s="3"/>
      <c r="AM100" s="3"/>
      <c r="AN100" s="3"/>
      <c r="AO100" s="3"/>
      <c r="AP100" s="3"/>
      <c r="AQ100" s="3"/>
      <c r="AR100" s="3"/>
      <c r="AS100" s="3"/>
      <c r="AT100" s="3"/>
      <c r="AU100" s="3"/>
      <c r="AV100" s="3"/>
      <c r="AW100" s="1"/>
      <c r="AX100" s="1"/>
      <c r="AY100" s="1"/>
      <c r="AZ100" s="15"/>
      <c r="BA100" s="15"/>
      <c r="BB100" s="15"/>
      <c r="BC100" s="15"/>
      <c r="BD100" s="15"/>
      <c r="BE100" s="15"/>
      <c r="BF100" s="15"/>
      <c r="BG100" s="15"/>
      <c r="BH100" s="15"/>
    </row>
    <row r="101" spans="2:60" ht="17.25">
      <c r="B101" s="1"/>
      <c r="C101" s="3"/>
      <c r="D101" s="5"/>
      <c r="E101" s="3"/>
      <c r="F101" s="3"/>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8"/>
      <c r="AI101" s="3"/>
      <c r="AJ101" s="3"/>
      <c r="AK101" s="3"/>
      <c r="AL101" s="3"/>
      <c r="AM101" s="3"/>
      <c r="AN101" s="3"/>
      <c r="AO101" s="3"/>
      <c r="AP101" s="3"/>
      <c r="AQ101" s="3"/>
      <c r="AR101" s="3"/>
      <c r="AS101" s="3"/>
      <c r="AT101" s="3"/>
      <c r="AU101" s="3"/>
      <c r="AV101" s="3"/>
      <c r="AW101" s="1"/>
      <c r="AX101" s="1"/>
      <c r="AY101" s="1"/>
      <c r="AZ101" s="15"/>
      <c r="BA101" s="15"/>
      <c r="BB101" s="15"/>
      <c r="BC101" s="15"/>
      <c r="BD101" s="15"/>
      <c r="BE101" s="15"/>
      <c r="BF101" s="15"/>
      <c r="BG101" s="15"/>
      <c r="BH101" s="15"/>
    </row>
    <row r="102" spans="2:60" ht="17.25">
      <c r="B102" s="1"/>
      <c r="C102" s="3" t="s">
        <v>92</v>
      </c>
      <c r="D102" s="3"/>
      <c r="E102" s="3"/>
      <c r="F102" s="3"/>
      <c r="G102" s="32">
        <f t="shared" ref="G102:AE102" si="37">G76</f>
        <v>66918.987800000003</v>
      </c>
      <c r="H102" s="32">
        <f t="shared" si="37"/>
        <v>70382.207311999984</v>
      </c>
      <c r="I102" s="32">
        <f t="shared" si="37"/>
        <v>74004.804404479961</v>
      </c>
      <c r="J102" s="32">
        <f t="shared" si="37"/>
        <v>78084.996694659189</v>
      </c>
      <c r="K102" s="32">
        <f t="shared" si="37"/>
        <v>82347.602997865557</v>
      </c>
      <c r="L102" s="32">
        <f t="shared" si="37"/>
        <v>86800.496064262785</v>
      </c>
      <c r="M102" s="32">
        <f t="shared" si="37"/>
        <v>91451.8808397104</v>
      </c>
      <c r="N102" s="32">
        <f t="shared" si="37"/>
        <v>96310.308272162176</v>
      </c>
      <c r="O102" s="32">
        <f t="shared" si="37"/>
        <v>101384.68968587797</v>
      </c>
      <c r="P102" s="32">
        <f t="shared" si="37"/>
        <v>106684.31174662725</v>
      </c>
      <c r="Q102" s="32">
        <f t="shared" si="37"/>
        <v>112218.85204200594</v>
      </c>
      <c r="R102" s="32">
        <f t="shared" si="37"/>
        <v>117998.39530196517</v>
      </c>
      <c r="S102" s="32">
        <f t="shared" si="37"/>
        <v>124033.45028567115</v>
      </c>
      <c r="T102" s="32">
        <f t="shared" si="37"/>
        <v>130334.96736187422</v>
      </c>
      <c r="U102" s="32">
        <f t="shared" si="37"/>
        <v>136914.35681106866</v>
      </c>
      <c r="V102" s="32">
        <f t="shared" si="37"/>
        <v>143783.50787887251</v>
      </c>
      <c r="W102" s="32">
        <f t="shared" si="37"/>
        <v>150954.80861124932</v>
      </c>
      <c r="X102" s="32">
        <f t="shared" si="37"/>
        <v>158441.16650343785</v>
      </c>
      <c r="Y102" s="32">
        <f t="shared" si="37"/>
        <v>166256.0299957461</v>
      </c>
      <c r="Z102" s="32">
        <f t="shared" si="37"/>
        <v>174413.41085071175</v>
      </c>
      <c r="AA102" s="32">
        <f t="shared" si="37"/>
        <v>182927.90744753013</v>
      </c>
      <c r="AB102" s="32">
        <f t="shared" si="37"/>
        <v>191814.72903110494</v>
      </c>
      <c r="AC102" s="32">
        <f t="shared" si="37"/>
        <v>201089.72095459298</v>
      </c>
      <c r="AD102" s="32">
        <f t="shared" si="37"/>
        <v>210769.39095588773</v>
      </c>
      <c r="AE102" s="32">
        <f t="shared" si="37"/>
        <v>220870.93651012768</v>
      </c>
      <c r="AF102" s="32"/>
      <c r="AG102" s="32"/>
      <c r="AH102" s="32"/>
      <c r="AI102" s="32"/>
      <c r="AJ102" s="32"/>
      <c r="AK102" s="32"/>
      <c r="AL102" s="3"/>
      <c r="AM102" s="3"/>
      <c r="AN102" s="3"/>
      <c r="AO102" s="3"/>
      <c r="AP102" s="3"/>
      <c r="AQ102" s="3"/>
      <c r="AR102" s="3"/>
      <c r="AS102" s="3"/>
      <c r="AT102" s="3"/>
      <c r="AU102" s="3"/>
      <c r="AV102" s="3"/>
      <c r="AW102" s="1"/>
      <c r="AX102" s="1"/>
      <c r="AY102" s="1"/>
      <c r="AZ102" s="15"/>
      <c r="BA102" s="15"/>
      <c r="BB102" s="15"/>
      <c r="BC102" s="15"/>
      <c r="BD102" s="15"/>
      <c r="BE102" s="15"/>
      <c r="BF102" s="15"/>
      <c r="BG102" s="15"/>
      <c r="BH102" s="15"/>
    </row>
    <row r="103" spans="2:60" ht="17.25">
      <c r="B103" s="1"/>
      <c r="C103" s="3" t="s">
        <v>93</v>
      </c>
      <c r="D103" s="3"/>
      <c r="E103" s="3"/>
      <c r="F103" s="3"/>
      <c r="G103" s="32">
        <f t="shared" ref="G103:AE103" si="38">$AS$177</f>
        <v>68832.259652663328</v>
      </c>
      <c r="H103" s="32">
        <f t="shared" si="38"/>
        <v>68832.259652663328</v>
      </c>
      <c r="I103" s="32">
        <f t="shared" si="38"/>
        <v>68832.259652663328</v>
      </c>
      <c r="J103" s="32">
        <f t="shared" si="38"/>
        <v>68832.259652663328</v>
      </c>
      <c r="K103" s="32">
        <f t="shared" si="38"/>
        <v>68832.259652663328</v>
      </c>
      <c r="L103" s="32">
        <f t="shared" si="38"/>
        <v>68832.259652663328</v>
      </c>
      <c r="M103" s="32">
        <f t="shared" si="38"/>
        <v>68832.259652663328</v>
      </c>
      <c r="N103" s="32">
        <f t="shared" si="38"/>
        <v>68832.259652663328</v>
      </c>
      <c r="O103" s="32">
        <f t="shared" si="38"/>
        <v>68832.259652663328</v>
      </c>
      <c r="P103" s="32">
        <f t="shared" si="38"/>
        <v>68832.259652663328</v>
      </c>
      <c r="Q103" s="32">
        <f t="shared" si="38"/>
        <v>68832.259652663328</v>
      </c>
      <c r="R103" s="32">
        <f t="shared" si="38"/>
        <v>68832.259652663328</v>
      </c>
      <c r="S103" s="32">
        <f t="shared" si="38"/>
        <v>68832.259652663328</v>
      </c>
      <c r="T103" s="32">
        <f t="shared" si="38"/>
        <v>68832.259652663328</v>
      </c>
      <c r="U103" s="32">
        <f t="shared" si="38"/>
        <v>68832.259652663328</v>
      </c>
      <c r="V103" s="32">
        <f t="shared" si="38"/>
        <v>68832.259652663328</v>
      </c>
      <c r="W103" s="32">
        <f t="shared" si="38"/>
        <v>68832.259652663328</v>
      </c>
      <c r="X103" s="32">
        <f t="shared" si="38"/>
        <v>68832.259652663328</v>
      </c>
      <c r="Y103" s="32">
        <f t="shared" si="38"/>
        <v>68832.259652663328</v>
      </c>
      <c r="Z103" s="32">
        <f t="shared" si="38"/>
        <v>68832.259652663328</v>
      </c>
      <c r="AA103" s="32">
        <f t="shared" si="38"/>
        <v>68832.259652663328</v>
      </c>
      <c r="AB103" s="32">
        <f t="shared" si="38"/>
        <v>68832.259652663328</v>
      </c>
      <c r="AC103" s="32">
        <f t="shared" si="38"/>
        <v>68832.259652663328</v>
      </c>
      <c r="AD103" s="32">
        <f t="shared" si="38"/>
        <v>68832.259652663328</v>
      </c>
      <c r="AE103" s="32">
        <f t="shared" si="38"/>
        <v>68832.259652663328</v>
      </c>
      <c r="AF103" s="32" t="s">
        <v>2</v>
      </c>
      <c r="AG103" s="32" t="s">
        <v>2</v>
      </c>
      <c r="AH103" s="32" t="s">
        <v>2</v>
      </c>
      <c r="AI103" s="32"/>
      <c r="AJ103" s="32"/>
      <c r="AK103" s="32"/>
      <c r="AL103" s="3"/>
      <c r="AM103" s="3"/>
      <c r="AN103" s="3"/>
      <c r="AO103" s="3"/>
      <c r="AP103" s="3"/>
      <c r="AQ103" s="3"/>
      <c r="AR103" s="3"/>
      <c r="AS103" s="3"/>
      <c r="AT103" s="3"/>
      <c r="AU103" s="3"/>
      <c r="AV103" s="3"/>
      <c r="AW103" s="1"/>
      <c r="AX103" s="1"/>
      <c r="AY103" s="1"/>
      <c r="AZ103" s="15"/>
      <c r="BA103" s="15"/>
      <c r="BB103" s="15"/>
      <c r="BC103" s="15"/>
      <c r="BD103" s="15"/>
      <c r="BE103" s="15"/>
      <c r="BF103" s="15"/>
      <c r="BG103" s="15"/>
      <c r="BH103" s="15"/>
    </row>
    <row r="104" spans="2:60" ht="17.25">
      <c r="B104" s="1"/>
      <c r="C104" s="3" t="s">
        <v>135</v>
      </c>
      <c r="D104" s="3"/>
      <c r="E104" s="3" t="s">
        <v>2</v>
      </c>
      <c r="F104" s="3"/>
      <c r="G104" s="32">
        <f t="shared" ref="G104:AE104" si="39">G102-G103</f>
        <v>-1913.2718526633253</v>
      </c>
      <c r="H104" s="32">
        <f t="shared" si="39"/>
        <v>1549.9476593366562</v>
      </c>
      <c r="I104" s="32">
        <f t="shared" si="39"/>
        <v>5172.5447518166329</v>
      </c>
      <c r="J104" s="32">
        <f t="shared" si="39"/>
        <v>9252.7370419958606</v>
      </c>
      <c r="K104" s="32">
        <f t="shared" si="39"/>
        <v>13515.343345202229</v>
      </c>
      <c r="L104" s="32">
        <f t="shared" si="39"/>
        <v>17968.236411599457</v>
      </c>
      <c r="M104" s="32">
        <f t="shared" si="39"/>
        <v>22619.621187047072</v>
      </c>
      <c r="N104" s="32">
        <f t="shared" si="39"/>
        <v>27478.048619498848</v>
      </c>
      <c r="O104" s="32">
        <f t="shared" si="39"/>
        <v>32552.430033214638</v>
      </c>
      <c r="P104" s="32">
        <f t="shared" si="39"/>
        <v>37852.052093963925</v>
      </c>
      <c r="Q104" s="32">
        <f t="shared" si="39"/>
        <v>43386.592389342608</v>
      </c>
      <c r="R104" s="32">
        <f t="shared" si="39"/>
        <v>49166.135649301839</v>
      </c>
      <c r="S104" s="32">
        <f t="shared" si="39"/>
        <v>55201.19063300782</v>
      </c>
      <c r="T104" s="32">
        <f t="shared" si="39"/>
        <v>61502.707709210896</v>
      </c>
      <c r="U104" s="32">
        <f t="shared" si="39"/>
        <v>68082.097158405333</v>
      </c>
      <c r="V104" s="32">
        <f t="shared" si="39"/>
        <v>74951.24822620918</v>
      </c>
      <c r="W104" s="32">
        <f t="shared" si="39"/>
        <v>82122.54895858599</v>
      </c>
      <c r="X104" s="32">
        <f t="shared" si="39"/>
        <v>89608.906850774525</v>
      </c>
      <c r="Y104" s="32">
        <f t="shared" si="39"/>
        <v>97423.770343082768</v>
      </c>
      <c r="Z104" s="32">
        <f t="shared" si="39"/>
        <v>105581.15119804842</v>
      </c>
      <c r="AA104" s="32">
        <f t="shared" si="39"/>
        <v>114095.6477948668</v>
      </c>
      <c r="AB104" s="32">
        <f t="shared" si="39"/>
        <v>122982.46937844162</v>
      </c>
      <c r="AC104" s="32">
        <f t="shared" si="39"/>
        <v>132257.46130192967</v>
      </c>
      <c r="AD104" s="32">
        <f t="shared" si="39"/>
        <v>141937.13130322442</v>
      </c>
      <c r="AE104" s="32">
        <f t="shared" si="39"/>
        <v>152038.67685746436</v>
      </c>
      <c r="AF104" s="32" t="s">
        <v>2</v>
      </c>
      <c r="AG104" s="32" t="s">
        <v>2</v>
      </c>
      <c r="AH104" s="32"/>
      <c r="AI104" s="32"/>
      <c r="AJ104" s="32"/>
      <c r="AK104" s="32"/>
      <c r="AL104" s="3"/>
      <c r="AM104" s="3"/>
      <c r="AN104" s="3"/>
      <c r="AO104" s="3"/>
      <c r="AP104" s="3"/>
      <c r="AQ104" s="3"/>
      <c r="AR104" s="3"/>
      <c r="AS104" s="3"/>
      <c r="AT104" s="3"/>
      <c r="AU104" s="3"/>
      <c r="AV104" s="3"/>
      <c r="AW104" s="1"/>
      <c r="AX104" s="1"/>
      <c r="AY104" s="1"/>
      <c r="AZ104" s="15"/>
      <c r="BA104" s="15"/>
      <c r="BB104" s="15"/>
      <c r="BC104" s="15"/>
      <c r="BD104" s="15"/>
      <c r="BE104" s="15"/>
      <c r="BF104" s="15"/>
      <c r="BG104" s="15"/>
      <c r="BH104" s="15"/>
    </row>
    <row r="105" spans="2:60" ht="17.25">
      <c r="B105" s="1"/>
      <c r="C105" s="3" t="s">
        <v>94</v>
      </c>
      <c r="D105" s="3"/>
      <c r="E105" s="3"/>
      <c r="F105" s="3"/>
      <c r="G105" s="32">
        <f>+AT177</f>
        <v>61380</v>
      </c>
      <c r="H105" s="32">
        <f>AT178</f>
        <v>60686.939852302305</v>
      </c>
      <c r="I105" s="32">
        <f>AT179</f>
        <v>59929.425110868724</v>
      </c>
      <c r="J105" s="32">
        <f>AT180</f>
        <v>59101.461498481825</v>
      </c>
      <c r="K105" s="32">
        <f>AT181</f>
        <v>58196.497270142951</v>
      </c>
      <c r="L105" s="32">
        <f>AT182</f>
        <v>57207.371368568558</v>
      </c>
      <c r="M105" s="32">
        <f>AT183</f>
        <v>56126.256758147749</v>
      </c>
      <c r="N105" s="32">
        <f>AT184</f>
        <v>54944.598488957803</v>
      </c>
      <c r="O105" s="32">
        <f>AT185</f>
        <v>53653.046000733193</v>
      </c>
      <c r="P105" s="32">
        <f>AT186</f>
        <v>52241.379131103691</v>
      </c>
      <c r="Q105" s="32">
        <f>AT187</f>
        <v>50698.427242598649</v>
      </c>
      <c r="R105" s="32">
        <f>AT188</f>
        <v>49011.980828462634</v>
      </c>
      <c r="S105" s="32">
        <f>AT189</f>
        <v>47168.694897811976</v>
      </c>
      <c r="T105" s="32">
        <f>AT190</f>
        <v>45153.983375610798</v>
      </c>
      <c r="U105" s="32">
        <f>$AT191</f>
        <v>42951.903681844917</v>
      </c>
      <c r="V105" s="32">
        <f>$AT192</f>
        <v>40545.030576558798</v>
      </c>
      <c r="W105" s="32">
        <f>$AT193</f>
        <v>37914.318272481076</v>
      </c>
      <c r="X105" s="32">
        <f>$AT194</f>
        <v>35038.949724124126</v>
      </c>
      <c r="Y105" s="32">
        <f>$AT195</f>
        <v>31896.171900769979</v>
      </c>
      <c r="Z105" s="32">
        <f>$AT196</f>
        <v>28461.115739843899</v>
      </c>
      <c r="AA105" s="32">
        <f>$AT197</f>
        <v>24706.59935595169</v>
      </c>
      <c r="AB105" s="32">
        <f>$AT198</f>
        <v>20602.912948357509</v>
      </c>
      <c r="AC105" s="32">
        <f>$AT199</f>
        <v>16117.583704857068</v>
      </c>
      <c r="AD105" s="32">
        <f>$AT200</f>
        <v>11215.118841711086</v>
      </c>
      <c r="AE105" s="32">
        <f>$AT201</f>
        <v>5856.7247462925279</v>
      </c>
      <c r="AF105" s="32" t="s">
        <v>2</v>
      </c>
      <c r="AG105" s="32" t="s">
        <v>2</v>
      </c>
      <c r="AH105" s="32"/>
      <c r="AI105" s="32"/>
      <c r="AJ105" s="32"/>
      <c r="AK105" s="32"/>
      <c r="AL105" s="3"/>
      <c r="AM105" s="3"/>
      <c r="AN105" s="3"/>
      <c r="AO105" s="3"/>
      <c r="AP105" s="3"/>
      <c r="AQ105" s="3"/>
      <c r="AR105" s="3"/>
      <c r="AS105" s="3"/>
      <c r="AT105" s="3"/>
      <c r="AU105" s="3"/>
      <c r="AV105" s="3"/>
      <c r="AW105" s="1"/>
      <c r="AX105" s="1"/>
      <c r="AY105" s="1"/>
      <c r="AZ105" s="15"/>
      <c r="BA105" s="15"/>
      <c r="BB105" s="15"/>
      <c r="BC105" s="15"/>
      <c r="BD105" s="15"/>
      <c r="BE105" s="15"/>
      <c r="BF105" s="15"/>
      <c r="BG105" s="15"/>
      <c r="BH105" s="15"/>
    </row>
    <row r="106" spans="2:60" ht="17.25">
      <c r="B106" s="1"/>
      <c r="C106" s="3" t="s">
        <v>138</v>
      </c>
      <c r="D106" s="3">
        <f>G20</f>
        <v>39</v>
      </c>
      <c r="E106" s="3" t="s">
        <v>129</v>
      </c>
      <c r="F106" s="3"/>
      <c r="G106" s="32">
        <f>$D$11/$G$20</f>
        <v>18051.282051282051</v>
      </c>
      <c r="H106" s="32">
        <f>$D$11/$G$20</f>
        <v>18051.282051282051</v>
      </c>
      <c r="I106" s="32">
        <f>$D$11/$G$20</f>
        <v>18051.282051282051</v>
      </c>
      <c r="J106" s="32">
        <f>$D$11/$G$20</f>
        <v>18051.282051282051</v>
      </c>
      <c r="K106" s="32">
        <f>$D$11/$G$20</f>
        <v>18051.282051282051</v>
      </c>
      <c r="L106" s="32">
        <f>$D$11/$G$20</f>
        <v>18051.282051282051</v>
      </c>
      <c r="M106" s="32">
        <f>$D$11/$G$20</f>
        <v>18051.282051282051</v>
      </c>
      <c r="N106" s="32">
        <f>$D$11/$G$20</f>
        <v>18051.282051282051</v>
      </c>
      <c r="O106" s="32">
        <f>$D$11/$G$20</f>
        <v>18051.282051282051</v>
      </c>
      <c r="P106" s="32">
        <f>$D$11/$G$20</f>
        <v>18051.282051282051</v>
      </c>
      <c r="Q106" s="32">
        <f>$D$11/$G$20</f>
        <v>18051.282051282051</v>
      </c>
      <c r="R106" s="32">
        <f>$D$11/$G$20</f>
        <v>18051.282051282051</v>
      </c>
      <c r="S106" s="32">
        <f>$D$11/$G$20</f>
        <v>18051.282051282051</v>
      </c>
      <c r="T106" s="32">
        <f>$D$11/$G$20</f>
        <v>18051.282051282051</v>
      </c>
      <c r="U106" s="32">
        <f>$D$11/$G$20</f>
        <v>18051.282051282051</v>
      </c>
      <c r="V106" s="32">
        <f>$D$11/$G$20</f>
        <v>18051.282051282051</v>
      </c>
      <c r="W106" s="32">
        <f>$D$11/$G$20</f>
        <v>18051.282051282051</v>
      </c>
      <c r="X106" s="32">
        <f>$D$11/$G$20</f>
        <v>18051.282051282051</v>
      </c>
      <c r="Y106" s="32">
        <f>$D$11/$G$20</f>
        <v>18051.282051282051</v>
      </c>
      <c r="Z106" s="32">
        <f>$D$11/$G$20</f>
        <v>18051.282051282051</v>
      </c>
      <c r="AA106" s="32">
        <f>$D$11/$G$20</f>
        <v>18051.282051282051</v>
      </c>
      <c r="AB106" s="32">
        <f>$D$11/$G$20</f>
        <v>18051.282051282051</v>
      </c>
      <c r="AC106" s="32">
        <f>$D$11/$G$20</f>
        <v>18051.282051282051</v>
      </c>
      <c r="AD106" s="32">
        <f>$D$11/$G$20</f>
        <v>18051.282051282051</v>
      </c>
      <c r="AE106" s="32">
        <f>$D$11/$G$20</f>
        <v>18051.282051282051</v>
      </c>
      <c r="AF106" s="32" t="s">
        <v>2</v>
      </c>
      <c r="AG106" s="32" t="s">
        <v>2</v>
      </c>
      <c r="AH106" s="32"/>
      <c r="AI106" s="32"/>
      <c r="AJ106" s="32"/>
      <c r="AK106" s="32"/>
      <c r="AL106" s="3"/>
      <c r="AM106" s="3"/>
      <c r="AN106" s="3"/>
      <c r="AO106" s="3"/>
      <c r="AP106" s="3"/>
      <c r="AQ106" s="3"/>
      <c r="AR106" s="3"/>
      <c r="AS106" s="3"/>
      <c r="AT106" s="3"/>
      <c r="AU106" s="3"/>
      <c r="AV106" s="3"/>
      <c r="AW106" s="1"/>
      <c r="AX106" s="1"/>
      <c r="AY106" s="1"/>
      <c r="AZ106" s="15"/>
      <c r="BA106" s="15"/>
      <c r="BB106" s="15"/>
      <c r="BC106" s="15"/>
      <c r="BD106" s="15"/>
      <c r="BE106" s="15"/>
      <c r="BF106" s="15"/>
      <c r="BG106" s="15"/>
      <c r="BH106" s="15"/>
    </row>
    <row r="107" spans="2:60" ht="17.25">
      <c r="B107" s="1"/>
      <c r="C107" s="3" t="s">
        <v>95</v>
      </c>
      <c r="D107" s="3"/>
      <c r="E107" s="3"/>
      <c r="F107" s="3"/>
      <c r="G107" s="32">
        <f t="shared" ref="G107:AE107" si="40">G102-G105-G106</f>
        <v>-12512.294251282048</v>
      </c>
      <c r="H107" s="32">
        <f t="shared" si="40"/>
        <v>-8356.0145915843714</v>
      </c>
      <c r="I107" s="32">
        <f t="shared" si="40"/>
        <v>-3975.902757670814</v>
      </c>
      <c r="J107" s="32">
        <f t="shared" si="40"/>
        <v>932.25314489531229</v>
      </c>
      <c r="K107" s="32">
        <f t="shared" si="40"/>
        <v>6099.8236764405556</v>
      </c>
      <c r="L107" s="32">
        <f t="shared" si="40"/>
        <v>11541.842644412176</v>
      </c>
      <c r="M107" s="32">
        <f t="shared" si="40"/>
        <v>17274.342030280601</v>
      </c>
      <c r="N107" s="32">
        <f t="shared" si="40"/>
        <v>23314.427731922322</v>
      </c>
      <c r="O107" s="32">
        <f t="shared" si="40"/>
        <v>29680.361633862722</v>
      </c>
      <c r="P107" s="32">
        <f t="shared" si="40"/>
        <v>36391.650564241514</v>
      </c>
      <c r="Q107" s="32">
        <f t="shared" si="40"/>
        <v>43469.142748125232</v>
      </c>
      <c r="R107" s="32">
        <f t="shared" si="40"/>
        <v>50935.132422220486</v>
      </c>
      <c r="S107" s="32">
        <f t="shared" si="40"/>
        <v>58813.473336577124</v>
      </c>
      <c r="T107" s="32">
        <f t="shared" si="40"/>
        <v>67129.701934981378</v>
      </c>
      <c r="U107" s="32">
        <f t="shared" si="40"/>
        <v>75911.171077941704</v>
      </c>
      <c r="V107" s="32">
        <f t="shared" si="40"/>
        <v>85187.195251031662</v>
      </c>
      <c r="W107" s="32">
        <f t="shared" si="40"/>
        <v>94989.208287486195</v>
      </c>
      <c r="X107" s="32">
        <f t="shared" si="40"/>
        <v>105350.93472803167</v>
      </c>
      <c r="Y107" s="32">
        <f t="shared" si="40"/>
        <v>116308.57604369406</v>
      </c>
      <c r="Z107" s="32">
        <f t="shared" si="40"/>
        <v>127901.01305958581</v>
      </c>
      <c r="AA107" s="32">
        <f t="shared" si="40"/>
        <v>140170.02604029639</v>
      </c>
      <c r="AB107" s="32">
        <f t="shared" si="40"/>
        <v>153160.53403146536</v>
      </c>
      <c r="AC107" s="32">
        <f t="shared" si="40"/>
        <v>166920.85519845385</v>
      </c>
      <c r="AD107" s="32">
        <f t="shared" si="40"/>
        <v>181502.99006289459</v>
      </c>
      <c r="AE107" s="32">
        <f t="shared" si="40"/>
        <v>196962.9297125531</v>
      </c>
      <c r="AF107" s="32" t="s">
        <v>2</v>
      </c>
      <c r="AG107" s="32" t="s">
        <v>2</v>
      </c>
      <c r="AH107" s="32"/>
      <c r="AI107" s="32"/>
      <c r="AJ107" s="32"/>
      <c r="AK107" s="32"/>
      <c r="AL107" s="3"/>
      <c r="AM107" s="3"/>
      <c r="AN107" s="3"/>
      <c r="AO107" s="3"/>
      <c r="AP107" s="3"/>
      <c r="AQ107" s="3"/>
      <c r="AR107" s="3"/>
      <c r="AS107" s="3"/>
      <c r="AT107" s="3"/>
      <c r="AU107" s="3"/>
      <c r="AV107" s="3"/>
      <c r="AW107" s="1"/>
      <c r="AX107" s="1"/>
      <c r="AY107" s="1"/>
      <c r="AZ107" s="15"/>
      <c r="BA107" s="15"/>
      <c r="BB107" s="15"/>
      <c r="BC107" s="15"/>
      <c r="BD107" s="15"/>
      <c r="BE107" s="15"/>
      <c r="BF107" s="15"/>
      <c r="BG107" s="15"/>
      <c r="BH107" s="15"/>
    </row>
    <row r="108" spans="2:60" ht="17.25">
      <c r="B108" s="1"/>
      <c r="C108" s="3" t="s">
        <v>137</v>
      </c>
      <c r="D108" s="6">
        <f>G19</f>
        <v>0.39</v>
      </c>
      <c r="E108" s="3"/>
      <c r="F108" s="3"/>
      <c r="G108" s="32">
        <f>G107*$G$19</f>
        <v>-4879.7947579999991</v>
      </c>
      <c r="H108" s="32">
        <f>H107*$G$19</f>
        <v>-3258.8456907179047</v>
      </c>
      <c r="I108" s="32">
        <f>I107*$G$19</f>
        <v>-1550.6020754916176</v>
      </c>
      <c r="J108" s="32">
        <f>J107*$G$19</f>
        <v>363.57872650917182</v>
      </c>
      <c r="K108" s="32">
        <f>K107*$G$19</f>
        <v>2378.9312338118166</v>
      </c>
      <c r="L108" s="32">
        <f>L107*$G$19</f>
        <v>4501.3186313207489</v>
      </c>
      <c r="M108" s="32">
        <f>M107*$G$19</f>
        <v>6736.9933918094348</v>
      </c>
      <c r="N108" s="32">
        <f>N107*$G$19</f>
        <v>9092.6268154497066</v>
      </c>
      <c r="O108" s="32">
        <f>O107*$G$19</f>
        <v>11575.341037206463</v>
      </c>
      <c r="P108" s="32">
        <f>P107*$G$19</f>
        <v>14192.743720054192</v>
      </c>
      <c r="Q108" s="32">
        <f>Q107*$G$19</f>
        <v>16952.965671768841</v>
      </c>
      <c r="R108" s="32">
        <f>R107*$G$19</f>
        <v>19864.701644665991</v>
      </c>
      <c r="S108" s="32">
        <f>S107*$G$19</f>
        <v>22937.254601265078</v>
      </c>
      <c r="T108" s="32">
        <f>T107*$G$19</f>
        <v>26180.583754642739</v>
      </c>
      <c r="U108" s="32">
        <f>U107*$G$19</f>
        <v>29605.356720397267</v>
      </c>
      <c r="V108" s="32">
        <f>V107*$G$19</f>
        <v>33223.00614790235</v>
      </c>
      <c r="W108" s="32">
        <f>W107*$G$19</f>
        <v>37045.79123211962</v>
      </c>
      <c r="X108" s="32">
        <f>X107*$G$19</f>
        <v>41086.864543932352</v>
      </c>
      <c r="Y108" s="32">
        <f>Y107*$G$19</f>
        <v>45360.344657040689</v>
      </c>
      <c r="Z108" s="32">
        <f>Z107*$G$19</f>
        <v>49881.395093238469</v>
      </c>
      <c r="AA108" s="32">
        <f>AA107*$G$19</f>
        <v>54666.310155715597</v>
      </c>
      <c r="AB108" s="32">
        <f>AB107*$G$19</f>
        <v>59732.608272271493</v>
      </c>
      <c r="AC108" s="32">
        <f>AC107*$G$19</f>
        <v>65099.133527397003</v>
      </c>
      <c r="AD108" s="32">
        <f>AD107*$G$19</f>
        <v>70786.1661245289</v>
      </c>
      <c r="AE108" s="32">
        <f>AE107*$G$19</f>
        <v>76815.542587895718</v>
      </c>
      <c r="AF108" s="32" t="s">
        <v>2</v>
      </c>
      <c r="AG108" s="32" t="s">
        <v>2</v>
      </c>
      <c r="AH108" s="32"/>
      <c r="AI108" s="32"/>
      <c r="AJ108" s="32"/>
      <c r="AK108" s="32"/>
      <c r="AL108" s="3"/>
      <c r="AM108" s="3"/>
      <c r="AN108" s="3"/>
      <c r="AO108" s="3"/>
      <c r="AP108" s="3"/>
      <c r="AQ108" s="3"/>
      <c r="AR108" s="3"/>
      <c r="AS108" s="3"/>
      <c r="AT108" s="3"/>
      <c r="AU108" s="3"/>
      <c r="AV108" s="3"/>
      <c r="AW108" s="1"/>
      <c r="AX108" s="1"/>
      <c r="AY108" s="1"/>
      <c r="AZ108" s="15"/>
      <c r="BA108" s="15"/>
      <c r="BB108" s="15"/>
      <c r="BC108" s="15"/>
      <c r="BD108" s="15"/>
      <c r="BE108" s="15"/>
      <c r="BF108" s="15"/>
      <c r="BG108" s="15"/>
      <c r="BH108" s="15"/>
    </row>
    <row r="109" spans="2:60" ht="17.25">
      <c r="B109" s="1"/>
      <c r="C109" s="3" t="s">
        <v>136</v>
      </c>
      <c r="D109" s="3"/>
      <c r="E109" s="3"/>
      <c r="F109" s="3"/>
      <c r="G109" s="32">
        <f t="shared" ref="G109:AE109" si="41">G104-G108</f>
        <v>2966.5229053366738</v>
      </c>
      <c r="H109" s="32">
        <f t="shared" si="41"/>
        <v>4808.7933500545605</v>
      </c>
      <c r="I109" s="32">
        <f t="shared" si="41"/>
        <v>6723.1468273082501</v>
      </c>
      <c r="J109" s="32">
        <f t="shared" si="41"/>
        <v>8889.1583154866894</v>
      </c>
      <c r="K109" s="32">
        <f t="shared" si="41"/>
        <v>11136.412111390413</v>
      </c>
      <c r="L109" s="32">
        <f t="shared" si="41"/>
        <v>13466.917780278709</v>
      </c>
      <c r="M109" s="32">
        <f t="shared" si="41"/>
        <v>15882.627795237637</v>
      </c>
      <c r="N109" s="32">
        <f t="shared" si="41"/>
        <v>18385.42180404914</v>
      </c>
      <c r="O109" s="32">
        <f t="shared" si="41"/>
        <v>20977.088996008177</v>
      </c>
      <c r="P109" s="32">
        <f t="shared" si="41"/>
        <v>23659.308373909735</v>
      </c>
      <c r="Q109" s="32">
        <f t="shared" si="41"/>
        <v>26433.626717573767</v>
      </c>
      <c r="R109" s="32">
        <f t="shared" si="41"/>
        <v>29301.434004635848</v>
      </c>
      <c r="S109" s="32">
        <f t="shared" si="41"/>
        <v>32263.936031742742</v>
      </c>
      <c r="T109" s="32">
        <f t="shared" si="41"/>
        <v>35322.12395456816</v>
      </c>
      <c r="U109" s="32">
        <f t="shared" si="41"/>
        <v>38476.74043800807</v>
      </c>
      <c r="V109" s="32">
        <f t="shared" si="41"/>
        <v>41728.24207830683</v>
      </c>
      <c r="W109" s="32">
        <f t="shared" si="41"/>
        <v>45076.757726466371</v>
      </c>
      <c r="X109" s="32">
        <f t="shared" si="41"/>
        <v>48522.042306842173</v>
      </c>
      <c r="Y109" s="32">
        <f t="shared" si="41"/>
        <v>52063.425686042079</v>
      </c>
      <c r="Z109" s="32">
        <f t="shared" si="41"/>
        <v>55699.756104809952</v>
      </c>
      <c r="AA109" s="32">
        <f t="shared" si="41"/>
        <v>59429.337639151207</v>
      </c>
      <c r="AB109" s="32">
        <f t="shared" si="41"/>
        <v>63249.861106170123</v>
      </c>
      <c r="AC109" s="32">
        <f t="shared" si="41"/>
        <v>67158.327774532663</v>
      </c>
      <c r="AD109" s="32">
        <f t="shared" si="41"/>
        <v>71150.965178695522</v>
      </c>
      <c r="AE109" s="32">
        <f t="shared" si="41"/>
        <v>75223.134269568647</v>
      </c>
      <c r="AF109" s="32" t="s">
        <v>2</v>
      </c>
      <c r="AG109" s="32" t="s">
        <v>2</v>
      </c>
      <c r="AH109" s="32"/>
      <c r="AI109" s="32"/>
      <c r="AJ109" s="32"/>
      <c r="AK109" s="32"/>
      <c r="AL109" s="3"/>
      <c r="AM109" s="3"/>
      <c r="AN109" s="3"/>
      <c r="AO109" s="3"/>
      <c r="AP109" s="3"/>
      <c r="AQ109" s="3"/>
      <c r="AR109" s="3"/>
      <c r="AS109" s="3"/>
      <c r="AT109" s="3"/>
      <c r="AU109" s="3"/>
      <c r="AV109" s="3"/>
      <c r="AW109" s="1"/>
      <c r="AX109" s="1"/>
      <c r="AY109" s="1"/>
      <c r="AZ109" s="15"/>
      <c r="BA109" s="15"/>
      <c r="BB109" s="15"/>
      <c r="BC109" s="15"/>
      <c r="BD109" s="15"/>
      <c r="BE109" s="15"/>
      <c r="BF109" s="15"/>
      <c r="BG109" s="15"/>
      <c r="BH109" s="15"/>
    </row>
    <row r="110" spans="2:60" ht="17.25">
      <c r="B110" s="1"/>
      <c r="C110" s="3"/>
      <c r="D110" s="3"/>
      <c r="E110" s="3"/>
      <c r="F110" s="3"/>
      <c r="G110" s="4"/>
      <c r="H110" s="4"/>
      <c r="I110" s="4"/>
      <c r="J110" s="4"/>
      <c r="K110" s="4"/>
      <c r="L110" s="4"/>
      <c r="M110" s="4"/>
      <c r="N110" s="4"/>
      <c r="O110" s="4"/>
      <c r="P110" s="4"/>
      <c r="Q110" s="4"/>
      <c r="R110" s="4"/>
      <c r="S110" s="4"/>
      <c r="T110" s="4"/>
      <c r="U110" s="4"/>
      <c r="V110" s="4"/>
      <c r="W110" s="4"/>
      <c r="X110" s="4"/>
      <c r="Y110" s="4"/>
      <c r="Z110" s="4"/>
      <c r="AA110" s="3" t="s">
        <v>2</v>
      </c>
      <c r="AB110" s="3"/>
      <c r="AC110" s="3"/>
      <c r="AD110" s="3"/>
      <c r="AE110" s="3"/>
      <c r="AF110" s="3"/>
      <c r="AG110" s="3"/>
      <c r="AH110" s="3"/>
      <c r="AI110" s="3"/>
      <c r="AJ110" s="3"/>
      <c r="AK110" s="3"/>
      <c r="AL110" s="3"/>
      <c r="AM110" s="3"/>
      <c r="AN110" s="3"/>
      <c r="AO110" s="3"/>
      <c r="AP110" s="3"/>
      <c r="AQ110" s="3"/>
      <c r="AR110" s="3"/>
      <c r="AS110" s="3"/>
      <c r="AT110" s="3"/>
      <c r="AU110" s="3"/>
      <c r="AV110" s="3"/>
      <c r="AW110" s="1"/>
      <c r="AX110" s="1"/>
      <c r="AY110" s="1"/>
      <c r="AZ110" s="15"/>
      <c r="BA110" s="15"/>
      <c r="BB110" s="15"/>
      <c r="BC110" s="15"/>
      <c r="BD110" s="15"/>
      <c r="BE110" s="15"/>
      <c r="BF110" s="15"/>
      <c r="BG110" s="15"/>
      <c r="BH110" s="15"/>
    </row>
    <row r="111" spans="2:60" ht="17.25">
      <c r="B111" s="1"/>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1"/>
      <c r="AX111" s="1"/>
      <c r="AY111" s="1"/>
      <c r="AZ111" s="15"/>
      <c r="BA111" s="15"/>
      <c r="BB111" s="15"/>
      <c r="BC111" s="15"/>
      <c r="BD111" s="15"/>
      <c r="BE111" s="15"/>
      <c r="BF111" s="15"/>
      <c r="BG111" s="15"/>
      <c r="BH111" s="15"/>
    </row>
    <row r="112" spans="2:60" ht="17.25">
      <c r="B112" s="1"/>
      <c r="C112" s="57" t="s">
        <v>171</v>
      </c>
      <c r="D112" s="58"/>
      <c r="E112" s="3"/>
      <c r="F112" s="3"/>
      <c r="G112" s="11" t="s">
        <v>96</v>
      </c>
      <c r="H112" s="11" t="s">
        <v>96</v>
      </c>
      <c r="I112" s="11" t="s">
        <v>96</v>
      </c>
      <c r="J112" s="11" t="s">
        <v>96</v>
      </c>
      <c r="K112" s="11" t="s">
        <v>96</v>
      </c>
      <c r="L112" s="11" t="s">
        <v>96</v>
      </c>
      <c r="M112" s="11" t="s">
        <v>96</v>
      </c>
      <c r="N112" s="11" t="s">
        <v>96</v>
      </c>
      <c r="O112" s="11" t="s">
        <v>96</v>
      </c>
      <c r="P112" s="11" t="s">
        <v>96</v>
      </c>
      <c r="Q112" s="11" t="s">
        <v>96</v>
      </c>
      <c r="R112" s="11" t="s">
        <v>96</v>
      </c>
      <c r="S112" s="11" t="s">
        <v>96</v>
      </c>
      <c r="T112" s="11" t="s">
        <v>96</v>
      </c>
      <c r="U112" s="11" t="s">
        <v>96</v>
      </c>
      <c r="V112" s="11" t="s">
        <v>96</v>
      </c>
      <c r="W112" s="11" t="s">
        <v>96</v>
      </c>
      <c r="X112" s="11" t="s">
        <v>96</v>
      </c>
      <c r="Y112" s="11" t="s">
        <v>96</v>
      </c>
      <c r="Z112" s="11" t="s">
        <v>96</v>
      </c>
      <c r="AA112" s="11" t="s">
        <v>96</v>
      </c>
      <c r="AB112" s="11" t="s">
        <v>96</v>
      </c>
      <c r="AC112" s="11" t="s">
        <v>96</v>
      </c>
      <c r="AD112" s="11" t="s">
        <v>96</v>
      </c>
      <c r="AE112" s="11" t="s">
        <v>96</v>
      </c>
      <c r="AF112" s="3" t="s">
        <v>97</v>
      </c>
      <c r="AG112" s="3" t="s">
        <v>97</v>
      </c>
      <c r="AH112" s="3"/>
      <c r="AI112" s="3"/>
      <c r="AJ112" s="3"/>
      <c r="AK112" s="3"/>
      <c r="AL112" s="3"/>
      <c r="AM112" s="3"/>
      <c r="AN112" s="3"/>
      <c r="AO112" s="3"/>
      <c r="AP112" s="3"/>
      <c r="AQ112" s="3"/>
      <c r="AR112" s="3"/>
      <c r="AS112" s="3"/>
      <c r="AT112" s="3"/>
      <c r="AU112" s="3"/>
      <c r="AV112" s="3"/>
      <c r="AW112" s="1"/>
      <c r="AX112" s="1"/>
      <c r="AY112" s="1"/>
      <c r="AZ112" s="15"/>
      <c r="BA112" s="15"/>
      <c r="BB112" s="15"/>
      <c r="BC112" s="15"/>
      <c r="BD112" s="15"/>
      <c r="BE112" s="15"/>
      <c r="BF112" s="15"/>
      <c r="BG112" s="15"/>
      <c r="BH112" s="15"/>
    </row>
    <row r="113" spans="2:60" ht="17.25">
      <c r="B113" s="1"/>
      <c r="C113" s="3"/>
      <c r="D113" s="3"/>
      <c r="E113" s="3"/>
      <c r="F113" s="3"/>
      <c r="G113" s="3">
        <v>1</v>
      </c>
      <c r="H113" s="3">
        <f t="shared" ref="H113:AE113" si="42">G113+1</f>
        <v>2</v>
      </c>
      <c r="I113" s="3">
        <f t="shared" si="42"/>
        <v>3</v>
      </c>
      <c r="J113" s="3">
        <f t="shared" si="42"/>
        <v>4</v>
      </c>
      <c r="K113" s="3">
        <f t="shared" si="42"/>
        <v>5</v>
      </c>
      <c r="L113" s="3">
        <f t="shared" si="42"/>
        <v>6</v>
      </c>
      <c r="M113" s="3">
        <f t="shared" si="42"/>
        <v>7</v>
      </c>
      <c r="N113" s="3">
        <f t="shared" si="42"/>
        <v>8</v>
      </c>
      <c r="O113" s="3">
        <f t="shared" si="42"/>
        <v>9</v>
      </c>
      <c r="P113" s="3">
        <f t="shared" si="42"/>
        <v>10</v>
      </c>
      <c r="Q113" s="3">
        <f t="shared" si="42"/>
        <v>11</v>
      </c>
      <c r="R113" s="3">
        <f t="shared" si="42"/>
        <v>12</v>
      </c>
      <c r="S113" s="3">
        <f t="shared" si="42"/>
        <v>13</v>
      </c>
      <c r="T113" s="3">
        <f t="shared" si="42"/>
        <v>14</v>
      </c>
      <c r="U113" s="3">
        <f t="shared" si="42"/>
        <v>15</v>
      </c>
      <c r="V113" s="3">
        <f t="shared" si="42"/>
        <v>16</v>
      </c>
      <c r="W113" s="3">
        <f t="shared" si="42"/>
        <v>17</v>
      </c>
      <c r="X113" s="3">
        <f t="shared" si="42"/>
        <v>18</v>
      </c>
      <c r="Y113" s="3">
        <f t="shared" si="42"/>
        <v>19</v>
      </c>
      <c r="Z113" s="3">
        <f t="shared" si="42"/>
        <v>20</v>
      </c>
      <c r="AA113" s="3">
        <f t="shared" si="42"/>
        <v>21</v>
      </c>
      <c r="AB113" s="3">
        <f t="shared" si="42"/>
        <v>22</v>
      </c>
      <c r="AC113" s="3">
        <f t="shared" si="42"/>
        <v>23</v>
      </c>
      <c r="AD113" s="3">
        <f t="shared" si="42"/>
        <v>24</v>
      </c>
      <c r="AE113" s="3">
        <f t="shared" si="42"/>
        <v>25</v>
      </c>
      <c r="AF113" s="3" t="s">
        <v>2</v>
      </c>
      <c r="AG113" s="3" t="s">
        <v>2</v>
      </c>
      <c r="AH113" s="3"/>
      <c r="AI113" s="3"/>
      <c r="AJ113" s="3"/>
      <c r="AK113" s="3"/>
      <c r="AL113" s="3"/>
      <c r="AM113" s="3"/>
      <c r="AN113" s="3"/>
      <c r="AO113" s="3"/>
      <c r="AP113" s="3"/>
      <c r="AQ113" s="3"/>
      <c r="AR113" s="3"/>
      <c r="AS113" s="3"/>
      <c r="AT113" s="3"/>
      <c r="AU113" s="3"/>
      <c r="AV113" s="3"/>
      <c r="AW113" s="1"/>
      <c r="AX113" s="1"/>
      <c r="AY113" s="1"/>
      <c r="AZ113" s="15"/>
      <c r="BA113" s="15"/>
      <c r="BB113" s="15"/>
      <c r="BC113" s="15"/>
      <c r="BD113" s="15"/>
      <c r="BE113" s="15"/>
      <c r="BF113" s="15"/>
      <c r="BG113" s="15"/>
      <c r="BH113" s="15"/>
    </row>
    <row r="114" spans="2:60" ht="17.25">
      <c r="B114" s="1"/>
      <c r="C114" s="3"/>
      <c r="D114" s="3"/>
      <c r="E114" s="3"/>
      <c r="F114" s="3"/>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3"/>
      <c r="AI114" s="3"/>
      <c r="AJ114" s="3"/>
      <c r="AK114" s="3"/>
      <c r="AL114" s="3"/>
      <c r="AM114" s="3"/>
      <c r="AN114" s="3"/>
      <c r="AO114" s="3"/>
      <c r="AP114" s="3"/>
      <c r="AQ114" s="3"/>
      <c r="AR114" s="3"/>
      <c r="AS114" s="3"/>
      <c r="AT114" s="3"/>
      <c r="AU114" s="3"/>
      <c r="AV114" s="3"/>
      <c r="AW114" s="1"/>
      <c r="AX114" s="1"/>
      <c r="AY114" s="1"/>
      <c r="AZ114" s="15"/>
      <c r="BA114" s="15"/>
      <c r="BB114" s="15"/>
      <c r="BC114" s="15"/>
      <c r="BD114" s="15"/>
      <c r="BE114" s="15"/>
      <c r="BF114" s="15"/>
      <c r="BG114" s="15"/>
      <c r="BH114" s="15"/>
    </row>
    <row r="115" spans="2:60" ht="17.25">
      <c r="B115" s="1"/>
      <c r="C115" s="3" t="s">
        <v>98</v>
      </c>
      <c r="D115" s="3"/>
      <c r="E115" s="3"/>
      <c r="F115" s="3"/>
      <c r="G115" s="6">
        <f>$G$109/$G$6</f>
        <v>1.3484195024257609E-2</v>
      </c>
      <c r="H115" s="6">
        <f>H109/$G$6</f>
        <v>2.1858151591157095E-2</v>
      </c>
      <c r="I115" s="6">
        <f>I109/$G$6</f>
        <v>3.055975830594659E-2</v>
      </c>
      <c r="J115" s="6">
        <f>J109/$G$6</f>
        <v>4.0405265070394041E-2</v>
      </c>
      <c r="K115" s="6">
        <f>K109/$G$6</f>
        <v>5.0620055051774603E-2</v>
      </c>
      <c r="L115" s="6">
        <f>L109/$G$6</f>
        <v>6.1213262637630494E-2</v>
      </c>
      <c r="M115" s="6">
        <f>M109/$G$6</f>
        <v>7.2193762705625622E-2</v>
      </c>
      <c r="N115" s="6">
        <f>N109/$G$6</f>
        <v>8.3570099109314275E-2</v>
      </c>
      <c r="O115" s="6">
        <f>O109/$G$6</f>
        <v>9.535040452730989E-2</v>
      </c>
      <c r="P115" s="6">
        <f>P109/$G$6</f>
        <v>0.10754231079049879</v>
      </c>
      <c r="Q115" s="6">
        <f>Q109/$G$6</f>
        <v>0.12015284871624439</v>
      </c>
      <c r="R115" s="6">
        <f>R109/$G$6</f>
        <v>0.13318833638470839</v>
      </c>
      <c r="S115" s="6">
        <f>S109/$G$6</f>
        <v>0.14665425468973972</v>
      </c>
      <c r="T115" s="6">
        <f>T109/$G$6</f>
        <v>0.16055510888440072</v>
      </c>
      <c r="U115" s="6">
        <f>U109/$G$6</f>
        <v>0.1748942747182185</v>
      </c>
      <c r="V115" s="6">
        <f>V109/$G$6</f>
        <v>0.18967382762866741</v>
      </c>
      <c r="W115" s="6">
        <f>W109/$G$6</f>
        <v>0.20489435330211986</v>
      </c>
      <c r="X115" s="6">
        <f>X109/$G$6</f>
        <v>0.2205547377583735</v>
      </c>
      <c r="Y115" s="6">
        <f>Y109/$G$6</f>
        <v>0.2366519349365549</v>
      </c>
      <c r="Z115" s="6">
        <f>Z109/$G$6</f>
        <v>0.25318070956731797</v>
      </c>
      <c r="AA115" s="6">
        <f>AA109/$G$6</f>
        <v>0.27013335290523277</v>
      </c>
      <c r="AB115" s="6">
        <f>AB109/$G$6</f>
        <v>0.28749936866440967</v>
      </c>
      <c r="AC115" s="6">
        <f>AC109/$G$6</f>
        <v>0.30526512624787572</v>
      </c>
      <c r="AD115" s="6">
        <f>AD109/$G$6</f>
        <v>0.32341347808497967</v>
      </c>
      <c r="AE115" s="6">
        <f>AE109/$G$6</f>
        <v>0.34192333758894838</v>
      </c>
      <c r="AF115" s="6" t="s">
        <v>2</v>
      </c>
      <c r="AG115" s="6" t="s">
        <v>2</v>
      </c>
      <c r="AH115" s="3"/>
      <c r="AI115" s="3"/>
      <c r="AJ115" s="3"/>
      <c r="AK115" s="3"/>
      <c r="AL115" s="3"/>
      <c r="AM115" s="3"/>
      <c r="AN115" s="3"/>
      <c r="AO115" s="3"/>
      <c r="AP115" s="3"/>
      <c r="AQ115" s="3"/>
      <c r="AR115" s="3"/>
      <c r="AS115" s="3"/>
      <c r="AT115" s="3"/>
      <c r="AU115" s="3"/>
      <c r="AV115" s="3"/>
      <c r="AW115" s="1"/>
      <c r="AX115" s="1"/>
      <c r="AY115" s="1"/>
      <c r="AZ115" s="15"/>
      <c r="BA115" s="15"/>
      <c r="BB115" s="15"/>
      <c r="BC115" s="15"/>
      <c r="BD115" s="15"/>
      <c r="BE115" s="15"/>
      <c r="BF115" s="15"/>
      <c r="BG115" s="15"/>
      <c r="BH115" s="15"/>
    </row>
    <row r="116" spans="2:60" ht="17.25">
      <c r="B116" s="1"/>
      <c r="C116" s="3" t="s">
        <v>139</v>
      </c>
      <c r="D116" s="3"/>
      <c r="E116" s="3"/>
      <c r="F116" s="3"/>
      <c r="G116" s="6">
        <f>$G$109/$G$6</f>
        <v>1.3484195024257609E-2</v>
      </c>
      <c r="H116" s="6">
        <f>(SUM($G$109:H109))/$G$6</f>
        <v>3.5342346615414702E-2</v>
      </c>
      <c r="I116" s="6">
        <f>(SUM($G$109:I109))/$G$6</f>
        <v>6.5902104921361282E-2</v>
      </c>
      <c r="J116" s="6">
        <f>(SUM($G$109:J109))/$G$6</f>
        <v>0.10630736999175533</v>
      </c>
      <c r="K116" s="6">
        <f>(SUM($G$109:K109))/$G$6</f>
        <v>0.15692742504352994</v>
      </c>
      <c r="L116" s="6">
        <f>(SUM($G$109:L109))/$G$6</f>
        <v>0.21814068768116043</v>
      </c>
      <c r="M116" s="6">
        <f>(SUM($G$109:M109))/$G$6</f>
        <v>0.29033445038678607</v>
      </c>
      <c r="N116" s="6">
        <f>(SUM($G$109:N109))/$G$6</f>
        <v>0.37390454949610036</v>
      </c>
      <c r="O116" s="6">
        <f>(SUM($G$109:O109))/$G$6</f>
        <v>0.46925495402341028</v>
      </c>
      <c r="P116" s="6">
        <f>(SUM($G$109:P109))/$G$6</f>
        <v>0.57679726481390903</v>
      </c>
      <c r="Q116" s="6">
        <f>(SUM($G$109:Q109))/$G$6</f>
        <v>0.69695011353015346</v>
      </c>
      <c r="R116" s="6">
        <f>(SUM($G$109:R109))/$G$6</f>
        <v>0.83013844991486174</v>
      </c>
      <c r="S116" s="6">
        <f>(SUM($G$109:S109))/$G$6</f>
        <v>0.97679270460460155</v>
      </c>
      <c r="T116" s="6">
        <f>(SUM($G$109:T109))/$G$6</f>
        <v>1.1373478134890023</v>
      </c>
      <c r="U116" s="6">
        <f>(SUM($G$109:U109))/$G$6</f>
        <v>1.312242088207221</v>
      </c>
      <c r="V116" s="6">
        <f>(SUM($G$109:V109))/$G$6</f>
        <v>1.5019159158358886</v>
      </c>
      <c r="W116" s="6">
        <f>(SUM($G$109:W109))/$G$6</f>
        <v>1.7068102691380085</v>
      </c>
      <c r="X116" s="6">
        <f>(SUM($G$109:X109))/$G$6</f>
        <v>1.9273650068963819</v>
      </c>
      <c r="Y116" s="6">
        <f>(SUM($G$109:Y109))/$G$6</f>
        <v>2.1640169418329367</v>
      </c>
      <c r="Z116" s="6">
        <f>(SUM($G$109:Z109))/$G$6</f>
        <v>2.4171976514002544</v>
      </c>
      <c r="AA116" s="6">
        <f>(SUM($G$109:AA109))/$G$6</f>
        <v>2.6873310043054874</v>
      </c>
      <c r="AB116" s="6">
        <f>(SUM($G$109:AB109))/$G$6</f>
        <v>2.9748303729698971</v>
      </c>
      <c r="AC116" s="6">
        <f>(SUM($G$109:AC109))/$G$6</f>
        <v>3.2800954992177727</v>
      </c>
      <c r="AD116" s="6">
        <f>(SUM($G$109:AD109))/$G$6</f>
        <v>3.6035089773027522</v>
      </c>
      <c r="AE116" s="6">
        <f>(SUM($G$109:AE109))/$G$6</f>
        <v>3.9454323148917005</v>
      </c>
      <c r="AF116" s="6" t="s">
        <v>2</v>
      </c>
      <c r="AG116" s="6" t="s">
        <v>2</v>
      </c>
      <c r="AH116" s="3"/>
      <c r="AI116" s="3"/>
      <c r="AJ116" s="3"/>
      <c r="AK116" s="3"/>
      <c r="AL116" s="3"/>
      <c r="AM116" s="3"/>
      <c r="AN116" s="3"/>
      <c r="AO116" s="3"/>
      <c r="AP116" s="3"/>
      <c r="AQ116" s="3"/>
      <c r="AR116" s="3"/>
      <c r="AS116" s="3"/>
      <c r="AT116" s="3"/>
      <c r="AU116" s="3"/>
      <c r="AV116" s="3"/>
      <c r="AW116" s="1"/>
      <c r="AX116" s="1"/>
      <c r="AY116" s="1"/>
      <c r="AZ116" s="15"/>
      <c r="BA116" s="15"/>
      <c r="BB116" s="15"/>
      <c r="BC116" s="15"/>
      <c r="BD116" s="15"/>
      <c r="BE116" s="15"/>
      <c r="BF116" s="15"/>
      <c r="BG116" s="15"/>
      <c r="BH116" s="15"/>
    </row>
    <row r="117" spans="2:60" ht="17.25">
      <c r="B117" s="1"/>
      <c r="C117" s="3"/>
      <c r="D117" s="3"/>
      <c r="E117" s="3"/>
      <c r="F117" s="3"/>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3"/>
      <c r="AI117" s="3"/>
      <c r="AJ117" s="3"/>
      <c r="AK117" s="3"/>
      <c r="AL117" s="3"/>
      <c r="AM117" s="3"/>
      <c r="AN117" s="3"/>
      <c r="AO117" s="3"/>
      <c r="AP117" s="3"/>
      <c r="AQ117" s="3"/>
      <c r="AR117" s="3"/>
      <c r="AS117" s="3"/>
      <c r="AT117" s="3"/>
      <c r="AU117" s="3"/>
      <c r="AV117" s="3"/>
      <c r="AW117" s="1"/>
      <c r="AX117" s="1"/>
      <c r="AY117" s="1"/>
      <c r="AZ117" s="15"/>
      <c r="BA117" s="15"/>
      <c r="BB117" s="15"/>
      <c r="BC117" s="15"/>
      <c r="BD117" s="15"/>
      <c r="BE117" s="15"/>
      <c r="BF117" s="15"/>
      <c r="BG117" s="15"/>
      <c r="BH117" s="15"/>
    </row>
    <row r="118" spans="2:60" ht="17.25">
      <c r="B118" s="1"/>
      <c r="C118" s="3" t="s">
        <v>99</v>
      </c>
      <c r="D118" s="3"/>
      <c r="E118" s="3"/>
      <c r="F118" s="3"/>
      <c r="G118" s="6">
        <f t="shared" ref="G118:AE118" si="43">+G109/$D$6</f>
        <v>3.3710487560644022E-3</v>
      </c>
      <c r="H118" s="6">
        <f t="shared" si="43"/>
        <v>5.4645378977892737E-3</v>
      </c>
      <c r="I118" s="6">
        <f t="shared" si="43"/>
        <v>7.6399395764866476E-3</v>
      </c>
      <c r="J118" s="6">
        <f t="shared" si="43"/>
        <v>1.010131626759851E-2</v>
      </c>
      <c r="K118" s="6">
        <f t="shared" si="43"/>
        <v>1.2655013762943651E-2</v>
      </c>
      <c r="L118" s="6">
        <f t="shared" si="43"/>
        <v>1.5303315659407624E-2</v>
      </c>
      <c r="M118" s="6">
        <f t="shared" si="43"/>
        <v>1.8048440676406406E-2</v>
      </c>
      <c r="N118" s="6">
        <f t="shared" si="43"/>
        <v>2.0892524777328569E-2</v>
      </c>
      <c r="O118" s="6">
        <f t="shared" si="43"/>
        <v>2.3837601131827472E-2</v>
      </c>
      <c r="P118" s="6">
        <f t="shared" si="43"/>
        <v>2.6885577697624698E-2</v>
      </c>
      <c r="Q118" s="6">
        <f t="shared" si="43"/>
        <v>3.0038212179061097E-2</v>
      </c>
      <c r="R118" s="6">
        <f t="shared" si="43"/>
        <v>3.3297084096177099E-2</v>
      </c>
      <c r="S118" s="6">
        <f t="shared" si="43"/>
        <v>3.666356367243493E-2</v>
      </c>
      <c r="T118" s="6">
        <f t="shared" si="43"/>
        <v>4.013877722110018E-2</v>
      </c>
      <c r="U118" s="6">
        <f t="shared" si="43"/>
        <v>4.3723568679554625E-2</v>
      </c>
      <c r="V118" s="6">
        <f t="shared" si="43"/>
        <v>4.7418456907166853E-2</v>
      </c>
      <c r="W118" s="6">
        <f t="shared" si="43"/>
        <v>5.1223588325529965E-2</v>
      </c>
      <c r="X118" s="6">
        <f t="shared" si="43"/>
        <v>5.5138684439593376E-2</v>
      </c>
      <c r="Y118" s="6">
        <f t="shared" si="43"/>
        <v>5.9162983734138724E-2</v>
      </c>
      <c r="Z118" s="6">
        <f t="shared" si="43"/>
        <v>6.3295177391829494E-2</v>
      </c>
      <c r="AA118" s="6">
        <f t="shared" si="43"/>
        <v>6.7533338226308193E-2</v>
      </c>
      <c r="AB118" s="6">
        <f t="shared" si="43"/>
        <v>7.1874842166102418E-2</v>
      </c>
      <c r="AC118" s="6">
        <f t="shared" si="43"/>
        <v>7.6316281561968929E-2</v>
      </c>
      <c r="AD118" s="6">
        <f t="shared" si="43"/>
        <v>8.0853369521244917E-2</v>
      </c>
      <c r="AE118" s="6">
        <f t="shared" si="43"/>
        <v>8.5480834397237096E-2</v>
      </c>
      <c r="AF118" s="6" t="s">
        <v>2</v>
      </c>
      <c r="AG118" s="6" t="s">
        <v>2</v>
      </c>
      <c r="AH118" s="3"/>
      <c r="AI118" s="3"/>
      <c r="AJ118" s="3"/>
      <c r="AK118" s="3"/>
      <c r="AL118" s="3"/>
      <c r="AM118" s="3"/>
      <c r="AN118" s="3"/>
      <c r="AO118" s="3"/>
      <c r="AP118" s="3"/>
      <c r="AQ118" s="3"/>
      <c r="AR118" s="3"/>
      <c r="AS118" s="3"/>
      <c r="AT118" s="3"/>
      <c r="AU118" s="3"/>
      <c r="AV118" s="3"/>
      <c r="AW118" s="1"/>
      <c r="AX118" s="1"/>
      <c r="AY118" s="1"/>
      <c r="AZ118" s="15"/>
      <c r="BA118" s="15"/>
      <c r="BB118" s="15"/>
      <c r="BC118" s="15"/>
      <c r="BD118" s="15"/>
      <c r="BE118" s="15"/>
      <c r="BF118" s="15"/>
      <c r="BG118" s="15"/>
      <c r="BH118" s="15"/>
    </row>
    <row r="119" spans="2:60" ht="17.25">
      <c r="B119" s="1"/>
      <c r="C119" s="3" t="s">
        <v>100</v>
      </c>
      <c r="D119" s="3" t="s">
        <v>140</v>
      </c>
      <c r="F119" s="3"/>
      <c r="G119" s="6">
        <f>+G109/$D$6</f>
        <v>3.3710487560644022E-3</v>
      </c>
      <c r="H119" s="6">
        <f>(SUM($G$109:H109))/$D$6</f>
        <v>8.8355866538536755E-3</v>
      </c>
      <c r="I119" s="6">
        <f>(SUM($G$109:I109))/$D$6</f>
        <v>1.647552623034032E-2</v>
      </c>
      <c r="J119" s="6">
        <f>(SUM($G$109:J109))/$D$6</f>
        <v>2.6576842497938832E-2</v>
      </c>
      <c r="K119" s="6">
        <f>(SUM($G$109:K109))/$D$6</f>
        <v>3.9231856260882485E-2</v>
      </c>
      <c r="L119" s="6">
        <f>(SUM($G$109:L109))/$D$6</f>
        <v>5.4535171920290108E-2</v>
      </c>
      <c r="M119" s="6">
        <f>(SUM($G$109:M109))/$D$6</f>
        <v>7.2583612596696517E-2</v>
      </c>
      <c r="N119" s="6">
        <f>(SUM($G$109:N109))/$D$6</f>
        <v>9.3476137374025089E-2</v>
      </c>
      <c r="O119" s="6">
        <f>(SUM($G$109:O109))/$D$6</f>
        <v>0.11731373850585257</v>
      </c>
      <c r="P119" s="6">
        <f>(SUM($G$109:P109))/$D$6</f>
        <v>0.14419931620347726</v>
      </c>
      <c r="Q119" s="6">
        <f>(SUM($G$109:Q109))/$D$6</f>
        <v>0.17423752838253836</v>
      </c>
      <c r="R119" s="6">
        <f>(SUM($G$109:R109))/$D$6</f>
        <v>0.20753461247871544</v>
      </c>
      <c r="S119" s="6">
        <f>(SUM($G$109:S109))/$D$6</f>
        <v>0.24419817615115039</v>
      </c>
      <c r="T119" s="6">
        <f>(SUM($G$109:T109))/$D$6</f>
        <v>0.28433695337225057</v>
      </c>
      <c r="U119" s="6">
        <f>(SUM($G$109:U109))/$D$6</f>
        <v>0.32806052205180525</v>
      </c>
      <c r="V119" s="6">
        <f>(SUM($G$109:V109))/$D$6</f>
        <v>0.37547897895897214</v>
      </c>
      <c r="W119" s="6">
        <f>(SUM($G$109:W109))/$D$6</f>
        <v>0.42670256728450212</v>
      </c>
      <c r="X119" s="6">
        <f>(SUM($G$109:X109))/$D$6</f>
        <v>0.48184125172409548</v>
      </c>
      <c r="Y119" s="6">
        <f>(SUM($G$109:Y109))/$D$6</f>
        <v>0.54100423545823417</v>
      </c>
      <c r="Z119" s="6">
        <f>(SUM($G$109:Z109))/$D$6</f>
        <v>0.60429941285006361</v>
      </c>
      <c r="AA119" s="6">
        <f>(SUM($G$109:AA109))/$D$6</f>
        <v>0.67183275107637186</v>
      </c>
      <c r="AB119" s="6">
        <f>(SUM($G$109:AB109))/$D$6</f>
        <v>0.74370759324247426</v>
      </c>
      <c r="AC119" s="6">
        <f>(SUM($G$109:AC109))/$D$6</f>
        <v>0.82002387480444316</v>
      </c>
      <c r="AD119" s="6">
        <f>(SUM($G$109:AD109))/$D$6</f>
        <v>0.90087724432568805</v>
      </c>
      <c r="AE119" s="6">
        <f>(SUM($G$109:AE109))/$D$6</f>
        <v>0.98635807872292514</v>
      </c>
      <c r="AF119" s="6" t="s">
        <v>2</v>
      </c>
      <c r="AG119" s="6" t="s">
        <v>2</v>
      </c>
      <c r="AH119" s="3"/>
      <c r="AI119" s="3"/>
      <c r="AJ119" s="3"/>
      <c r="AK119" s="3"/>
      <c r="AL119" s="3"/>
      <c r="AM119" s="3"/>
      <c r="AN119" s="3"/>
      <c r="AO119" s="3"/>
      <c r="AP119" s="3"/>
      <c r="AQ119" s="3"/>
      <c r="AR119" s="3"/>
      <c r="AS119" s="3"/>
      <c r="AT119" s="3"/>
      <c r="AU119" s="3"/>
      <c r="AV119" s="3"/>
      <c r="AW119" s="1"/>
      <c r="AX119" s="1"/>
      <c r="AY119" s="1"/>
      <c r="AZ119" s="15"/>
      <c r="BA119" s="15"/>
      <c r="BB119" s="15"/>
      <c r="BC119" s="15"/>
      <c r="BD119" s="15"/>
      <c r="BE119" s="15"/>
      <c r="BF119" s="15"/>
      <c r="BG119" s="15"/>
      <c r="BH119" s="15"/>
    </row>
    <row r="120" spans="2:60" ht="17.25">
      <c r="B120" s="1"/>
      <c r="C120" s="3"/>
      <c r="D120" s="3"/>
      <c r="E120" s="3"/>
      <c r="F120" s="3"/>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3"/>
      <c r="AI120" s="3"/>
      <c r="AJ120" s="3"/>
      <c r="AK120" s="3"/>
      <c r="AL120" s="3"/>
      <c r="AM120" s="3"/>
      <c r="AN120" s="3"/>
      <c r="AO120" s="3"/>
      <c r="AP120" s="3"/>
      <c r="AQ120" s="3"/>
      <c r="AR120" s="3"/>
      <c r="AS120" s="3"/>
      <c r="AT120" s="3"/>
      <c r="AU120" s="3"/>
      <c r="AV120" s="3"/>
      <c r="AW120" s="1"/>
      <c r="AX120" s="1"/>
      <c r="AY120" s="1"/>
      <c r="AZ120" s="15"/>
      <c r="BA120" s="15"/>
      <c r="BB120" s="15"/>
      <c r="BC120" s="15"/>
      <c r="BD120" s="15"/>
      <c r="BE120" s="15"/>
      <c r="BF120" s="15"/>
      <c r="BG120" s="15"/>
      <c r="BH120" s="15"/>
    </row>
    <row r="121" spans="2:60" ht="17.25">
      <c r="B121" s="1"/>
      <c r="C121" s="3" t="s">
        <v>101</v>
      </c>
      <c r="D121" s="3"/>
      <c r="E121" s="3"/>
      <c r="F121" s="3"/>
      <c r="G121" s="6">
        <f>(G102-((G102-G106)*$G$19))/$D$6</f>
        <v>5.4387025634090903E-2</v>
      </c>
      <c r="H121" s="6">
        <f>(H102-((H102-H106)*$G$19))/$D$6</f>
        <v>5.6787666432181805E-2</v>
      </c>
      <c r="I121" s="6">
        <f>(I102-((I102-I106)*$G$19))/$D$6</f>
        <v>5.9298784871287237E-2</v>
      </c>
      <c r="J121" s="6">
        <f>(J102-((J102-J106)*$G$19))/$D$6</f>
        <v>6.2127099981525116E-2</v>
      </c>
      <c r="K121" s="6">
        <f>(K102-((K102-K106)*$G$19))/$D$6</f>
        <v>6.5081861168974978E-2</v>
      </c>
      <c r="L121" s="6">
        <f>(L102-((L102-L106)*$G$19))/$D$6</f>
        <v>6.816852568090942E-2</v>
      </c>
      <c r="M121" s="6">
        <f>(M102-((M102-M106)*$G$19))/$D$6</f>
        <v>7.1392781036617434E-2</v>
      </c>
      <c r="N121" s="6">
        <f>(N102-((N102-N106)*$G$19))/$D$6</f>
        <v>7.4760554597748774E-2</v>
      </c>
      <c r="O121" s="6">
        <f>(O102-((O102-O106)*$G$19))/$D$6</f>
        <v>7.8278023532256311E-2</v>
      </c>
      <c r="P121" s="6">
        <f>(P102-((P102-P106)*$G$19))/$D$6</f>
        <v>8.1951625188002974E-2</v>
      </c>
      <c r="Q121" s="6">
        <f>(Q102-((Q102-Q106)*$G$19))/$D$6</f>
        <v>8.5788067892754102E-2</v>
      </c>
      <c r="R121" s="6">
        <f>(R102-((R102-R106)*$G$19))/$D$6</f>
        <v>8.9794342197953139E-2</v>
      </c>
      <c r="S121" s="6">
        <f>(S102-((S102-S106)*$G$19))/$D$6</f>
        <v>9.3977732584385673E-2</v>
      </c>
      <c r="T121" s="6">
        <f>(T102-((T102-T106)*$G$19))/$D$6</f>
        <v>9.83458296485719E-2</v>
      </c>
      <c r="U121" s="6">
        <f>(U102-((U102-U106)*$G$19))/$D$6</f>
        <v>0.10290654278949078</v>
      </c>
      <c r="V121" s="6">
        <f>(V102-((V102-V106)*$G$19))/$D$6</f>
        <v>0.10766811341603663</v>
      </c>
      <c r="W121" s="6">
        <f>(W102-((W102-W106)*$G$19))/$D$6</f>
        <v>0.11263912869643419</v>
      </c>
      <c r="X121" s="6">
        <f>(X102-((X102-X106)*$G$19))/$D$6</f>
        <v>0.11782853587170124</v>
      </c>
      <c r="Y121" s="6">
        <f>(Y102-((Y102-Y106)*$G$19))/$D$6</f>
        <v>0.12324565715614219</v>
      </c>
      <c r="Z121" s="6">
        <f>(Z102-((Z102-Z106)*$G$19))/$D$6</f>
        <v>0.12890020524878881</v>
      </c>
      <c r="AA121" s="6">
        <f>(AA102-((AA102-AA106)*$G$19))/$D$6</f>
        <v>0.13480229948067429</v>
      </c>
      <c r="AB121" s="6">
        <f>(AB102-((AB102-AB106)*$G$19))/$D$6</f>
        <v>0.14096248262383412</v>
      </c>
      <c r="AC121" s="6">
        <f>(AC102-((AC102-AC106)*$G$19))/$D$6</f>
        <v>0.14739173838897923</v>
      </c>
      <c r="AD121" s="6">
        <f>(AD102-((AD102-AD106)*$G$19))/$D$6</f>
        <v>0.15410150963987673</v>
      </c>
      <c r="AE121" s="6">
        <f>(AE102-((AE102-AE106)*$G$19))/$D$6</f>
        <v>0.16110371735361123</v>
      </c>
      <c r="AF121" s="6"/>
      <c r="AG121" s="6"/>
      <c r="AH121" s="3"/>
      <c r="AI121" s="3"/>
      <c r="AJ121" s="3"/>
      <c r="AK121" s="3"/>
      <c r="AL121" s="3"/>
      <c r="AM121" s="3"/>
      <c r="AN121" s="3"/>
      <c r="AO121" s="3"/>
      <c r="AP121" s="3"/>
      <c r="AQ121" s="3"/>
      <c r="AR121" s="3"/>
      <c r="AS121" s="3"/>
      <c r="AT121" s="3"/>
      <c r="AU121" s="3"/>
      <c r="AV121" s="3"/>
      <c r="AW121" s="1"/>
      <c r="AX121" s="1"/>
      <c r="AY121" s="1"/>
      <c r="AZ121" s="15"/>
      <c r="BA121" s="15"/>
      <c r="BB121" s="15"/>
      <c r="BC121" s="15"/>
      <c r="BD121" s="15"/>
      <c r="BE121" s="15"/>
      <c r="BF121" s="15"/>
      <c r="BG121" s="15"/>
      <c r="BH121" s="15"/>
    </row>
    <row r="122" spans="2:60" ht="17.25">
      <c r="B122" s="1"/>
      <c r="C122" s="3" t="s">
        <v>100</v>
      </c>
      <c r="D122" s="3"/>
      <c r="E122" s="3"/>
      <c r="F122" s="3"/>
      <c r="G122" s="6">
        <f>G121</f>
        <v>5.4387025634090903E-2</v>
      </c>
      <c r="H122" s="6">
        <f t="shared" ref="H122:AE122" si="44">G122+H121</f>
        <v>0.1111746920662727</v>
      </c>
      <c r="I122" s="6">
        <f t="shared" si="44"/>
        <v>0.17047347693755993</v>
      </c>
      <c r="J122" s="6">
        <f t="shared" si="44"/>
        <v>0.23260057691908503</v>
      </c>
      <c r="K122" s="6">
        <f t="shared" si="44"/>
        <v>0.29768243808806</v>
      </c>
      <c r="L122" s="6">
        <f t="shared" si="44"/>
        <v>0.36585096376896942</v>
      </c>
      <c r="M122" s="6">
        <f t="shared" si="44"/>
        <v>0.43724374480558686</v>
      </c>
      <c r="N122" s="6">
        <f t="shared" si="44"/>
        <v>0.51200429940333558</v>
      </c>
      <c r="O122" s="6">
        <f t="shared" si="44"/>
        <v>0.59028232293559191</v>
      </c>
      <c r="P122" s="6">
        <f t="shared" si="44"/>
        <v>0.67223394812359483</v>
      </c>
      <c r="Q122" s="6">
        <f t="shared" si="44"/>
        <v>0.75802201601634889</v>
      </c>
      <c r="R122" s="6">
        <f t="shared" si="44"/>
        <v>0.84781635821430201</v>
      </c>
      <c r="S122" s="6">
        <f t="shared" si="44"/>
        <v>0.9417940907986877</v>
      </c>
      <c r="T122" s="6">
        <f t="shared" si="44"/>
        <v>1.0401399204472597</v>
      </c>
      <c r="U122" s="6">
        <f t="shared" si="44"/>
        <v>1.1430464632367505</v>
      </c>
      <c r="V122" s="6">
        <f t="shared" si="44"/>
        <v>1.2507145766527872</v>
      </c>
      <c r="W122" s="6">
        <f t="shared" si="44"/>
        <v>1.3633537053492213</v>
      </c>
      <c r="X122" s="6">
        <f t="shared" si="44"/>
        <v>1.4811822412209226</v>
      </c>
      <c r="Y122" s="6">
        <f t="shared" si="44"/>
        <v>1.6044278983770648</v>
      </c>
      <c r="Z122" s="6">
        <f t="shared" si="44"/>
        <v>1.7333281036258537</v>
      </c>
      <c r="AA122" s="6">
        <f t="shared" si="44"/>
        <v>1.868130403106528</v>
      </c>
      <c r="AB122" s="6">
        <f t="shared" si="44"/>
        <v>2.0090928857303623</v>
      </c>
      <c r="AC122" s="6">
        <f t="shared" si="44"/>
        <v>2.1564846241193414</v>
      </c>
      <c r="AD122" s="6">
        <f t="shared" si="44"/>
        <v>2.3105861337592182</v>
      </c>
      <c r="AE122" s="6">
        <f t="shared" si="44"/>
        <v>2.4716898511128296</v>
      </c>
      <c r="AF122" s="6"/>
      <c r="AG122" s="6"/>
      <c r="AH122" s="3"/>
      <c r="AI122" s="3"/>
      <c r="AJ122" s="3"/>
      <c r="AK122" s="3"/>
      <c r="AL122" s="3"/>
      <c r="AM122" s="3"/>
      <c r="AN122" s="3"/>
      <c r="AO122" s="3"/>
      <c r="AP122" s="3"/>
      <c r="AQ122" s="3"/>
      <c r="AR122" s="3"/>
      <c r="AS122" s="3"/>
      <c r="AT122" s="3"/>
      <c r="AU122" s="3"/>
      <c r="AV122" s="3"/>
      <c r="AW122" s="1"/>
      <c r="AX122" s="1"/>
      <c r="AY122" s="1"/>
      <c r="AZ122" s="15"/>
      <c r="BA122" s="15"/>
      <c r="BB122" s="15"/>
      <c r="BC122" s="15"/>
      <c r="BD122" s="15"/>
      <c r="BE122" s="15"/>
      <c r="BF122" s="15"/>
      <c r="BG122" s="15"/>
      <c r="BH122" s="15"/>
    </row>
    <row r="123" spans="2:60" ht="17.25">
      <c r="B123" s="1"/>
      <c r="C123" s="3"/>
      <c r="D123" s="3"/>
      <c r="E123" s="3"/>
      <c r="F123" s="3"/>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3"/>
      <c r="AI123" s="3"/>
      <c r="AJ123" s="3"/>
      <c r="AK123" s="3"/>
      <c r="AL123" s="3"/>
      <c r="AM123" s="3"/>
      <c r="AN123" s="3"/>
      <c r="AO123" s="3"/>
      <c r="AP123" s="3"/>
      <c r="AQ123" s="3"/>
      <c r="AR123" s="3"/>
      <c r="AS123" s="3"/>
      <c r="AT123" s="3"/>
      <c r="AU123" s="3"/>
      <c r="AV123" s="3"/>
      <c r="AW123" s="1"/>
      <c r="AX123" s="1"/>
      <c r="AY123" s="1"/>
      <c r="AZ123" s="15"/>
      <c r="BA123" s="15"/>
      <c r="BB123" s="15"/>
      <c r="BC123" s="15"/>
      <c r="BD123" s="15"/>
      <c r="BE123" s="15"/>
      <c r="BF123" s="15"/>
      <c r="BG123" s="15"/>
      <c r="BH123" s="15"/>
    </row>
    <row r="124" spans="2:60" ht="17.25">
      <c r="B124" s="1"/>
      <c r="C124" s="3" t="s">
        <v>102</v>
      </c>
      <c r="D124" s="3"/>
      <c r="E124" s="3"/>
      <c r="F124" s="3"/>
      <c r="G124" s="5">
        <f>H67/$I$15</f>
        <v>781849.59344761888</v>
      </c>
      <c r="H124" s="5">
        <f>I67/$I$15</f>
        <v>819043.23242361867</v>
      </c>
      <c r="I124" s="5">
        <f>J67/$I$15</f>
        <v>857902.20661580178</v>
      </c>
      <c r="J124" s="5">
        <f>K67/$I$15</f>
        <v>898498.45712252916</v>
      </c>
      <c r="K124" s="5">
        <f>L67/$I$15</f>
        <v>940906.96251678851</v>
      </c>
      <c r="L124" s="5">
        <f>M67/$I$15</f>
        <v>985205.86514009908</v>
      </c>
      <c r="M124" s="5">
        <f>N67/$I$15</f>
        <v>1031476.6025920208</v>
      </c>
      <c r="N124" s="5">
        <f>O67/$I$15</f>
        <v>1079804.0446274092</v>
      </c>
      <c r="O124" s="5">
        <f>P67/$I$15</f>
        <v>1130276.6356821645</v>
      </c>
      <c r="P124" s="5">
        <f>Q67/$I$15</f>
        <v>1182986.5432571995</v>
      </c>
      <c r="Q124" s="5">
        <f>R67/$I$15</f>
        <v>1238029.8123996684</v>
      </c>
      <c r="R124" s="5">
        <f>S67/$I$15</f>
        <v>1295506.5265302015</v>
      </c>
      <c r="S124" s="5">
        <f>T67/$I$15</f>
        <v>1355520.9748749926</v>
      </c>
      <c r="T124" s="5">
        <f>U67/$I$15</f>
        <v>1418181.8267720826</v>
      </c>
      <c r="U124" s="5">
        <f>V67/$I$15</f>
        <v>1483602.3131321191</v>
      </c>
      <c r="V124" s="5">
        <f>W67/$I$15</f>
        <v>1551900.4153452318</v>
      </c>
      <c r="W124" s="5">
        <f>X67/$I$15</f>
        <v>1623199.0619375033</v>
      </c>
      <c r="X124" s="5">
        <f>Y67/$I$15</f>
        <v>1697626.3332928198</v>
      </c>
      <c r="Y124" s="5">
        <f>Z67/$I$15</f>
        <v>1775315.6747686833</v>
      </c>
      <c r="Z124" s="5">
        <f>AA67/$I$15</f>
        <v>1856406.1185479062</v>
      </c>
      <c r="AA124" s="5">
        <f>AB67/$I$15</f>
        <v>1941042.5145819518</v>
      </c>
      <c r="AB124" s="5">
        <f>AC67/$I$15</f>
        <v>2029375.7709961236</v>
      </c>
      <c r="AC124" s="5">
        <f>AD67/$I$15</f>
        <v>2121563.1043417878</v>
      </c>
      <c r="AD124" s="5">
        <f>AE67/$I$15</f>
        <v>2217768.3000964541</v>
      </c>
      <c r="AE124" s="5">
        <f>AF67/$I$15</f>
        <v>2318161.9838287374</v>
      </c>
      <c r="AF124" s="5" t="s">
        <v>2</v>
      </c>
      <c r="AG124" s="5" t="s">
        <v>2</v>
      </c>
      <c r="AH124" s="5"/>
      <c r="AI124" s="5"/>
      <c r="AJ124" s="5"/>
      <c r="AK124" s="5"/>
      <c r="AL124" s="5"/>
      <c r="AM124" s="5"/>
      <c r="AN124" s="5"/>
      <c r="AO124" s="5"/>
      <c r="AP124" s="5"/>
      <c r="AQ124" s="5"/>
      <c r="AR124" s="3"/>
      <c r="AS124" s="3"/>
      <c r="AT124" s="3"/>
      <c r="AU124" s="3"/>
      <c r="AV124" s="3"/>
      <c r="AW124" s="1"/>
      <c r="AX124" s="1"/>
      <c r="AY124" s="1"/>
      <c r="AZ124" s="15"/>
      <c r="BA124" s="15"/>
      <c r="BB124" s="15"/>
      <c r="BC124" s="15"/>
      <c r="BD124" s="15"/>
      <c r="BE124" s="15"/>
      <c r="BF124" s="15"/>
      <c r="BG124" s="15"/>
      <c r="BH124" s="15"/>
    </row>
    <row r="125" spans="2:60" ht="17.25">
      <c r="B125" s="1"/>
      <c r="C125" s="3" t="s">
        <v>103</v>
      </c>
      <c r="D125" s="3"/>
      <c r="E125" s="3"/>
      <c r="F125" s="3"/>
      <c r="G125" s="5">
        <f>D13</f>
        <v>0</v>
      </c>
      <c r="H125" s="5">
        <f t="shared" ref="H125:AE125" si="45">G125*(1+$D$14)</f>
        <v>0</v>
      </c>
      <c r="I125" s="5">
        <f t="shared" si="45"/>
        <v>0</v>
      </c>
      <c r="J125" s="5">
        <f t="shared" si="45"/>
        <v>0</v>
      </c>
      <c r="K125" s="5">
        <f t="shared" si="45"/>
        <v>0</v>
      </c>
      <c r="L125" s="5">
        <f t="shared" si="45"/>
        <v>0</v>
      </c>
      <c r="M125" s="5">
        <f t="shared" si="45"/>
        <v>0</v>
      </c>
      <c r="N125" s="5">
        <f t="shared" si="45"/>
        <v>0</v>
      </c>
      <c r="O125" s="5">
        <f t="shared" si="45"/>
        <v>0</v>
      </c>
      <c r="P125" s="5">
        <f t="shared" si="45"/>
        <v>0</v>
      </c>
      <c r="Q125" s="5">
        <f t="shared" si="45"/>
        <v>0</v>
      </c>
      <c r="R125" s="5">
        <f t="shared" si="45"/>
        <v>0</v>
      </c>
      <c r="S125" s="5">
        <f t="shared" si="45"/>
        <v>0</v>
      </c>
      <c r="T125" s="5">
        <f t="shared" si="45"/>
        <v>0</v>
      </c>
      <c r="U125" s="5">
        <f t="shared" si="45"/>
        <v>0</v>
      </c>
      <c r="V125" s="5">
        <f t="shared" si="45"/>
        <v>0</v>
      </c>
      <c r="W125" s="5">
        <f t="shared" si="45"/>
        <v>0</v>
      </c>
      <c r="X125" s="5">
        <f t="shared" si="45"/>
        <v>0</v>
      </c>
      <c r="Y125" s="5">
        <f t="shared" si="45"/>
        <v>0</v>
      </c>
      <c r="Z125" s="5">
        <f t="shared" si="45"/>
        <v>0</v>
      </c>
      <c r="AA125" s="5">
        <f t="shared" si="45"/>
        <v>0</v>
      </c>
      <c r="AB125" s="5">
        <f t="shared" si="45"/>
        <v>0</v>
      </c>
      <c r="AC125" s="5">
        <f t="shared" si="45"/>
        <v>0</v>
      </c>
      <c r="AD125" s="5">
        <f t="shared" si="45"/>
        <v>0</v>
      </c>
      <c r="AE125" s="5">
        <f t="shared" si="45"/>
        <v>0</v>
      </c>
      <c r="AF125" s="5"/>
      <c r="AG125" s="5"/>
      <c r="AH125" s="5"/>
      <c r="AI125" s="5"/>
      <c r="AJ125" s="5"/>
      <c r="AK125" s="5"/>
      <c r="AL125" s="5"/>
      <c r="AM125" s="5"/>
      <c r="AN125" s="5"/>
      <c r="AO125" s="5"/>
      <c r="AP125" s="5"/>
      <c r="AQ125" s="5"/>
      <c r="AR125" s="3"/>
      <c r="AS125" s="3"/>
      <c r="AT125" s="3"/>
      <c r="AU125" s="3"/>
      <c r="AV125" s="3"/>
      <c r="AW125" s="1"/>
      <c r="AX125" s="1"/>
      <c r="AY125" s="1"/>
      <c r="AZ125" s="15"/>
      <c r="BA125" s="15"/>
      <c r="BB125" s="15"/>
      <c r="BC125" s="15"/>
      <c r="BD125" s="15"/>
      <c r="BE125" s="15"/>
      <c r="BF125" s="15"/>
      <c r="BG125" s="15"/>
      <c r="BH125" s="15"/>
    </row>
    <row r="126" spans="2:60" ht="17.25">
      <c r="B126" s="1"/>
      <c r="C126" s="3" t="s">
        <v>104</v>
      </c>
      <c r="D126" s="3"/>
      <c r="E126" s="3"/>
      <c r="F126" s="3"/>
      <c r="G126" s="5">
        <f t="shared" ref="G126:AE126" si="46">SUM(G124:G125)</f>
        <v>781849.59344761888</v>
      </c>
      <c r="H126" s="5">
        <f t="shared" si="46"/>
        <v>819043.23242361867</v>
      </c>
      <c r="I126" s="5">
        <f t="shared" si="46"/>
        <v>857902.20661580178</v>
      </c>
      <c r="J126" s="5">
        <f t="shared" si="46"/>
        <v>898498.45712252916</v>
      </c>
      <c r="K126" s="5">
        <f t="shared" si="46"/>
        <v>940906.96251678851</v>
      </c>
      <c r="L126" s="5">
        <f t="shared" si="46"/>
        <v>985205.86514009908</v>
      </c>
      <c r="M126" s="5">
        <f t="shared" si="46"/>
        <v>1031476.6025920208</v>
      </c>
      <c r="N126" s="5">
        <f t="shared" si="46"/>
        <v>1079804.0446274092</v>
      </c>
      <c r="O126" s="5">
        <f t="shared" si="46"/>
        <v>1130276.6356821645</v>
      </c>
      <c r="P126" s="5">
        <f t="shared" si="46"/>
        <v>1182986.5432571995</v>
      </c>
      <c r="Q126" s="5">
        <f t="shared" si="46"/>
        <v>1238029.8123996684</v>
      </c>
      <c r="R126" s="5">
        <f t="shared" si="46"/>
        <v>1295506.5265302015</v>
      </c>
      <c r="S126" s="5">
        <f t="shared" si="46"/>
        <v>1355520.9748749926</v>
      </c>
      <c r="T126" s="5">
        <f t="shared" si="46"/>
        <v>1418181.8267720826</v>
      </c>
      <c r="U126" s="5">
        <f t="shared" si="46"/>
        <v>1483602.3131321191</v>
      </c>
      <c r="V126" s="5">
        <f t="shared" si="46"/>
        <v>1551900.4153452318</v>
      </c>
      <c r="W126" s="5">
        <f t="shared" si="46"/>
        <v>1623199.0619375033</v>
      </c>
      <c r="X126" s="5">
        <f t="shared" si="46"/>
        <v>1697626.3332928198</v>
      </c>
      <c r="Y126" s="5">
        <f t="shared" si="46"/>
        <v>1775315.6747686833</v>
      </c>
      <c r="Z126" s="5">
        <f t="shared" si="46"/>
        <v>1856406.1185479062</v>
      </c>
      <c r="AA126" s="5">
        <f t="shared" si="46"/>
        <v>1941042.5145819518</v>
      </c>
      <c r="AB126" s="5">
        <f t="shared" si="46"/>
        <v>2029375.7709961236</v>
      </c>
      <c r="AC126" s="5">
        <f t="shared" si="46"/>
        <v>2121563.1043417878</v>
      </c>
      <c r="AD126" s="5">
        <f t="shared" si="46"/>
        <v>2217768.3000964541</v>
      </c>
      <c r="AE126" s="5">
        <f t="shared" si="46"/>
        <v>2318161.9838287374</v>
      </c>
      <c r="AF126" s="5"/>
      <c r="AG126" s="5"/>
      <c r="AH126" s="5"/>
      <c r="AI126" s="5"/>
      <c r="AJ126" s="5"/>
      <c r="AK126" s="5"/>
      <c r="AL126" s="5"/>
      <c r="AM126" s="5"/>
      <c r="AN126" s="5"/>
      <c r="AO126" s="5"/>
      <c r="AP126" s="5"/>
      <c r="AQ126" s="5"/>
      <c r="AR126" s="3"/>
      <c r="AS126" s="3"/>
      <c r="AT126" s="3"/>
      <c r="AU126" s="3"/>
      <c r="AV126" s="3"/>
      <c r="AW126" s="1"/>
      <c r="AX126" s="1"/>
      <c r="AY126" s="1"/>
      <c r="AZ126" s="15"/>
      <c r="BA126" s="15"/>
      <c r="BB126" s="15"/>
      <c r="BC126" s="15"/>
      <c r="BD126" s="15"/>
      <c r="BE126" s="15"/>
      <c r="BF126" s="15"/>
      <c r="BG126" s="15"/>
      <c r="BH126" s="15"/>
    </row>
    <row r="127" spans="2:60" ht="17.25">
      <c r="B127" s="1"/>
      <c r="C127" s="3"/>
      <c r="D127" s="3"/>
      <c r="E127" s="3"/>
      <c r="F127" s="3"/>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3"/>
      <c r="AS127" s="3"/>
      <c r="AT127" s="3"/>
      <c r="AU127" s="3"/>
      <c r="AV127" s="3"/>
      <c r="AW127" s="1"/>
      <c r="AX127" s="1"/>
      <c r="AY127" s="1"/>
      <c r="AZ127" s="15"/>
      <c r="BA127" s="15"/>
      <c r="BB127" s="15"/>
      <c r="BC127" s="15"/>
      <c r="BD127" s="15"/>
      <c r="BE127" s="15"/>
      <c r="BF127" s="15"/>
      <c r="BG127" s="15"/>
      <c r="BH127" s="15"/>
    </row>
    <row r="128" spans="2:60" ht="17.25">
      <c r="B128" s="1"/>
      <c r="C128" s="3" t="s">
        <v>105</v>
      </c>
      <c r="D128" s="3"/>
      <c r="E128" s="3"/>
      <c r="F128" s="3"/>
      <c r="G128" s="5">
        <f t="shared" ref="G128:AE128" si="47">$D$6</f>
        <v>880000</v>
      </c>
      <c r="H128" s="5">
        <f t="shared" si="47"/>
        <v>880000</v>
      </c>
      <c r="I128" s="5">
        <f t="shared" si="47"/>
        <v>880000</v>
      </c>
      <c r="J128" s="5">
        <f t="shared" si="47"/>
        <v>880000</v>
      </c>
      <c r="K128" s="5">
        <f t="shared" si="47"/>
        <v>880000</v>
      </c>
      <c r="L128" s="5">
        <f t="shared" si="47"/>
        <v>880000</v>
      </c>
      <c r="M128" s="5">
        <f t="shared" si="47"/>
        <v>880000</v>
      </c>
      <c r="N128" s="5">
        <f t="shared" si="47"/>
        <v>880000</v>
      </c>
      <c r="O128" s="5">
        <f t="shared" si="47"/>
        <v>880000</v>
      </c>
      <c r="P128" s="5">
        <f t="shared" si="47"/>
        <v>880000</v>
      </c>
      <c r="Q128" s="5">
        <f t="shared" si="47"/>
        <v>880000</v>
      </c>
      <c r="R128" s="5">
        <f t="shared" si="47"/>
        <v>880000</v>
      </c>
      <c r="S128" s="5">
        <f t="shared" si="47"/>
        <v>880000</v>
      </c>
      <c r="T128" s="5">
        <f t="shared" si="47"/>
        <v>880000</v>
      </c>
      <c r="U128" s="5">
        <f t="shared" si="47"/>
        <v>880000</v>
      </c>
      <c r="V128" s="5">
        <f t="shared" si="47"/>
        <v>880000</v>
      </c>
      <c r="W128" s="5">
        <f t="shared" si="47"/>
        <v>880000</v>
      </c>
      <c r="X128" s="5">
        <f t="shared" si="47"/>
        <v>880000</v>
      </c>
      <c r="Y128" s="5">
        <f t="shared" si="47"/>
        <v>880000</v>
      </c>
      <c r="Z128" s="5">
        <f t="shared" si="47"/>
        <v>880000</v>
      </c>
      <c r="AA128" s="5">
        <f t="shared" si="47"/>
        <v>880000</v>
      </c>
      <c r="AB128" s="5">
        <f t="shared" si="47"/>
        <v>880000</v>
      </c>
      <c r="AC128" s="5">
        <f t="shared" si="47"/>
        <v>880000</v>
      </c>
      <c r="AD128" s="5">
        <f t="shared" si="47"/>
        <v>880000</v>
      </c>
      <c r="AE128" s="5">
        <f t="shared" si="47"/>
        <v>880000</v>
      </c>
      <c r="AF128" s="5" t="s">
        <v>2</v>
      </c>
      <c r="AG128" s="5" t="s">
        <v>2</v>
      </c>
      <c r="AH128" s="5"/>
      <c r="AI128" s="5"/>
      <c r="AJ128" s="5"/>
      <c r="AK128" s="5"/>
      <c r="AL128" s="5"/>
      <c r="AM128" s="5"/>
      <c r="AN128" s="5"/>
      <c r="AO128" s="5"/>
      <c r="AP128" s="5"/>
      <c r="AQ128" s="5"/>
      <c r="AR128" s="3"/>
      <c r="AS128" s="3"/>
      <c r="AT128" s="3"/>
      <c r="AU128" s="3"/>
      <c r="AV128" s="3"/>
      <c r="AW128" s="1"/>
      <c r="AX128" s="1"/>
      <c r="AY128" s="1"/>
      <c r="AZ128" s="15"/>
      <c r="BA128" s="15"/>
      <c r="BB128" s="15"/>
      <c r="BC128" s="15"/>
      <c r="BD128" s="15"/>
      <c r="BE128" s="15"/>
      <c r="BF128" s="15"/>
      <c r="BG128" s="15"/>
      <c r="BH128" s="15"/>
    </row>
    <row r="129" spans="2:60" ht="17.25">
      <c r="B129" s="1"/>
      <c r="C129" s="3"/>
      <c r="D129" s="3"/>
      <c r="E129" s="3"/>
      <c r="F129" s="3"/>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3"/>
      <c r="AS129" s="3"/>
      <c r="AT129" s="3"/>
      <c r="AU129" s="3"/>
      <c r="AV129" s="3"/>
      <c r="AW129" s="1"/>
      <c r="AX129" s="1"/>
      <c r="AY129" s="1"/>
      <c r="AZ129" s="15"/>
      <c r="BA129" s="15"/>
      <c r="BB129" s="15"/>
      <c r="BC129" s="15"/>
      <c r="BD129" s="15"/>
      <c r="BE129" s="15"/>
      <c r="BF129" s="15"/>
      <c r="BG129" s="15"/>
      <c r="BH129" s="15"/>
    </row>
    <row r="130" spans="2:60" ht="17.25">
      <c r="B130" s="1"/>
      <c r="C130" s="3" t="s">
        <v>106</v>
      </c>
      <c r="D130" s="3"/>
      <c r="E130" s="3"/>
      <c r="F130" s="3"/>
      <c r="G130" s="5">
        <f t="shared" ref="G130:AE130" si="48">G126-$D$6</f>
        <v>-98150.406552381115</v>
      </c>
      <c r="H130" s="5">
        <f t="shared" si="48"/>
        <v>-60956.767576381331</v>
      </c>
      <c r="I130" s="5">
        <f t="shared" si="48"/>
        <v>-22097.793384198216</v>
      </c>
      <c r="J130" s="5">
        <f t="shared" si="48"/>
        <v>18498.457122529158</v>
      </c>
      <c r="K130" s="5">
        <f t="shared" si="48"/>
        <v>60906.96251678851</v>
      </c>
      <c r="L130" s="5">
        <f t="shared" si="48"/>
        <v>105205.86514009908</v>
      </c>
      <c r="M130" s="5">
        <f t="shared" si="48"/>
        <v>151476.60259202076</v>
      </c>
      <c r="N130" s="5">
        <f t="shared" si="48"/>
        <v>199804.0446274092</v>
      </c>
      <c r="O130" s="5">
        <f t="shared" si="48"/>
        <v>250276.63568216446</v>
      </c>
      <c r="P130" s="5">
        <f t="shared" si="48"/>
        <v>302986.54325719946</v>
      </c>
      <c r="Q130" s="5">
        <f t="shared" si="48"/>
        <v>358029.81239966839</v>
      </c>
      <c r="R130" s="5">
        <f t="shared" si="48"/>
        <v>415506.52653020155</v>
      </c>
      <c r="S130" s="5">
        <f t="shared" si="48"/>
        <v>475520.97487499262</v>
      </c>
      <c r="T130" s="5">
        <f t="shared" si="48"/>
        <v>538181.8267720826</v>
      </c>
      <c r="U130" s="5">
        <f t="shared" si="48"/>
        <v>603602.31313211913</v>
      </c>
      <c r="V130" s="5">
        <f t="shared" si="48"/>
        <v>671900.41534523177</v>
      </c>
      <c r="W130" s="5">
        <f t="shared" si="48"/>
        <v>743199.06193750328</v>
      </c>
      <c r="X130" s="5">
        <f t="shared" si="48"/>
        <v>817626.33329281979</v>
      </c>
      <c r="Y130" s="5">
        <f t="shared" si="48"/>
        <v>895315.67476868327</v>
      </c>
      <c r="Z130" s="5">
        <f t="shared" si="48"/>
        <v>976406.11854790617</v>
      </c>
      <c r="AA130" s="5">
        <f t="shared" si="48"/>
        <v>1061042.5145819518</v>
      </c>
      <c r="AB130" s="5">
        <f t="shared" si="48"/>
        <v>1149375.7709961236</v>
      </c>
      <c r="AC130" s="5">
        <f t="shared" si="48"/>
        <v>1241563.1043417878</v>
      </c>
      <c r="AD130" s="5">
        <f t="shared" si="48"/>
        <v>1337768.3000964541</v>
      </c>
      <c r="AE130" s="5">
        <f t="shared" si="48"/>
        <v>1438161.9838287374</v>
      </c>
      <c r="AF130" s="5" t="s">
        <v>2</v>
      </c>
      <c r="AG130" s="5" t="s">
        <v>2</v>
      </c>
      <c r="AH130" s="5"/>
      <c r="AI130" s="5"/>
      <c r="AJ130" s="5"/>
      <c r="AK130" s="5"/>
      <c r="AL130" s="5"/>
      <c r="AM130" s="5"/>
      <c r="AN130" s="5"/>
      <c r="AO130" s="5"/>
      <c r="AP130" s="5"/>
      <c r="AQ130" s="5"/>
      <c r="AR130" s="3"/>
      <c r="AS130" s="3"/>
      <c r="AT130" s="3"/>
      <c r="AU130" s="3"/>
      <c r="AV130" s="3"/>
      <c r="AW130" s="1"/>
      <c r="AX130" s="1"/>
      <c r="AY130" s="1"/>
      <c r="AZ130" s="15"/>
      <c r="BA130" s="15"/>
      <c r="BB130" s="15"/>
      <c r="BC130" s="15"/>
      <c r="BD130" s="15"/>
      <c r="BE130" s="15"/>
      <c r="BF130" s="15"/>
      <c r="BG130" s="15"/>
      <c r="BH130" s="15"/>
    </row>
    <row r="131" spans="2:60" ht="17.25">
      <c r="B131" s="1"/>
      <c r="C131" s="3" t="s">
        <v>107</v>
      </c>
      <c r="D131" s="3"/>
      <c r="E131" s="3"/>
      <c r="F131" s="3"/>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3"/>
      <c r="AS131" s="3"/>
      <c r="AT131" s="3"/>
      <c r="AU131" s="3"/>
      <c r="AV131" s="3"/>
      <c r="AW131" s="1"/>
      <c r="AX131" s="1"/>
      <c r="AY131" s="1"/>
      <c r="AZ131" s="15"/>
      <c r="BA131" s="15"/>
      <c r="BB131" s="15"/>
      <c r="BC131" s="15"/>
      <c r="BD131" s="15"/>
      <c r="BE131" s="15"/>
      <c r="BF131" s="15"/>
      <c r="BG131" s="15"/>
      <c r="BH131" s="15"/>
    </row>
    <row r="132" spans="2:60" ht="17.25">
      <c r="B132" s="1"/>
      <c r="C132" s="3" t="s">
        <v>2</v>
      </c>
      <c r="D132" s="3"/>
      <c r="E132" s="3"/>
      <c r="F132" s="3"/>
      <c r="G132" s="5" t="s">
        <v>2</v>
      </c>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3"/>
      <c r="AS132" s="3"/>
      <c r="AT132" s="3"/>
      <c r="AU132" s="3"/>
      <c r="AV132" s="3"/>
      <c r="AW132" s="1"/>
      <c r="AX132" s="1"/>
      <c r="AY132" s="1"/>
      <c r="AZ132" s="15"/>
      <c r="BA132" s="15"/>
      <c r="BB132" s="15"/>
      <c r="BC132" s="15"/>
      <c r="BD132" s="15"/>
      <c r="BE132" s="15"/>
      <c r="BF132" s="15"/>
      <c r="BG132" s="15"/>
      <c r="BH132" s="15"/>
    </row>
    <row r="133" spans="2:60" ht="17.25">
      <c r="B133" s="1"/>
      <c r="C133" s="3" t="s">
        <v>2</v>
      </c>
      <c r="D133" s="3"/>
      <c r="E133" s="3"/>
      <c r="F133" s="3"/>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3"/>
      <c r="AS133" s="3"/>
      <c r="AT133" s="3"/>
      <c r="AU133" s="3"/>
      <c r="AV133" s="3"/>
      <c r="AW133" s="1"/>
      <c r="AX133" s="1"/>
      <c r="AY133" s="1"/>
      <c r="AZ133" s="15"/>
      <c r="BA133" s="15"/>
      <c r="BB133" s="15"/>
      <c r="BC133" s="15"/>
      <c r="BD133" s="15"/>
      <c r="BE133" s="15"/>
      <c r="BF133" s="15"/>
      <c r="BG133" s="15"/>
      <c r="BH133" s="15"/>
    </row>
    <row r="134" spans="2:60" ht="17.25">
      <c r="B134" s="1"/>
      <c r="C134" s="52" t="s">
        <v>170</v>
      </c>
      <c r="D134" s="3"/>
      <c r="E134" s="3"/>
      <c r="F134" s="3"/>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3"/>
      <c r="AS134" s="3"/>
      <c r="AT134" s="3"/>
      <c r="AU134" s="3"/>
      <c r="AV134" s="3"/>
      <c r="AW134" s="1"/>
      <c r="AX134" s="1"/>
      <c r="AY134" s="1"/>
      <c r="AZ134" s="15"/>
      <c r="BA134" s="15"/>
      <c r="BB134" s="15"/>
      <c r="BC134" s="15"/>
      <c r="BD134" s="15"/>
      <c r="BE134" s="15"/>
      <c r="BF134" s="15"/>
      <c r="BG134" s="15"/>
      <c r="BH134" s="15"/>
    </row>
    <row r="135" spans="2:60" ht="17.25">
      <c r="B135" s="1"/>
      <c r="C135" s="3" t="s">
        <v>2</v>
      </c>
      <c r="D135" s="3"/>
      <c r="E135" s="3"/>
      <c r="F135" s="3"/>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3"/>
      <c r="AS135" s="3"/>
      <c r="AT135" s="3"/>
      <c r="AU135" s="3"/>
      <c r="AV135" s="3"/>
      <c r="AW135" s="1"/>
      <c r="AX135" s="1"/>
      <c r="AY135" s="1"/>
      <c r="AZ135" s="15"/>
      <c r="BA135" s="15"/>
      <c r="BB135" s="15"/>
      <c r="BC135" s="15"/>
      <c r="BD135" s="15"/>
      <c r="BE135" s="15"/>
      <c r="BF135" s="15"/>
      <c r="BG135" s="15"/>
      <c r="BH135" s="15"/>
    </row>
    <row r="136" spans="2:60" ht="17.25">
      <c r="B136" s="1"/>
      <c r="C136" s="3" t="s">
        <v>108</v>
      </c>
      <c r="D136" s="3"/>
      <c r="E136" s="3"/>
      <c r="F136" s="3"/>
      <c r="G136" s="5">
        <f t="shared" ref="G136:AE136" si="49">G126</f>
        <v>781849.59344761888</v>
      </c>
      <c r="H136" s="5">
        <f t="shared" si="49"/>
        <v>819043.23242361867</v>
      </c>
      <c r="I136" s="5">
        <f t="shared" si="49"/>
        <v>857902.20661580178</v>
      </c>
      <c r="J136" s="5">
        <f t="shared" si="49"/>
        <v>898498.45712252916</v>
      </c>
      <c r="K136" s="5">
        <f t="shared" si="49"/>
        <v>940906.96251678851</v>
      </c>
      <c r="L136" s="5">
        <f t="shared" si="49"/>
        <v>985205.86514009908</v>
      </c>
      <c r="M136" s="5">
        <f t="shared" si="49"/>
        <v>1031476.6025920208</v>
      </c>
      <c r="N136" s="5">
        <f t="shared" si="49"/>
        <v>1079804.0446274092</v>
      </c>
      <c r="O136" s="5">
        <f t="shared" si="49"/>
        <v>1130276.6356821645</v>
      </c>
      <c r="P136" s="5">
        <f t="shared" si="49"/>
        <v>1182986.5432571995</v>
      </c>
      <c r="Q136" s="5">
        <f t="shared" si="49"/>
        <v>1238029.8123996684</v>
      </c>
      <c r="R136" s="5">
        <f t="shared" si="49"/>
        <v>1295506.5265302015</v>
      </c>
      <c r="S136" s="5">
        <f t="shared" si="49"/>
        <v>1355520.9748749926</v>
      </c>
      <c r="T136" s="5">
        <f t="shared" si="49"/>
        <v>1418181.8267720826</v>
      </c>
      <c r="U136" s="5">
        <f t="shared" si="49"/>
        <v>1483602.3131321191</v>
      </c>
      <c r="V136" s="5">
        <f t="shared" si="49"/>
        <v>1551900.4153452318</v>
      </c>
      <c r="W136" s="5">
        <f t="shared" si="49"/>
        <v>1623199.0619375033</v>
      </c>
      <c r="X136" s="5">
        <f t="shared" si="49"/>
        <v>1697626.3332928198</v>
      </c>
      <c r="Y136" s="5">
        <f t="shared" si="49"/>
        <v>1775315.6747686833</v>
      </c>
      <c r="Z136" s="5">
        <f t="shared" si="49"/>
        <v>1856406.1185479062</v>
      </c>
      <c r="AA136" s="5">
        <f t="shared" si="49"/>
        <v>1941042.5145819518</v>
      </c>
      <c r="AB136" s="5">
        <f t="shared" si="49"/>
        <v>2029375.7709961236</v>
      </c>
      <c r="AC136" s="5">
        <f t="shared" si="49"/>
        <v>2121563.1043417878</v>
      </c>
      <c r="AD136" s="5">
        <f t="shared" si="49"/>
        <v>2217768.3000964541</v>
      </c>
      <c r="AE136" s="5">
        <f t="shared" si="49"/>
        <v>2318161.9838287374</v>
      </c>
      <c r="AF136" s="5"/>
      <c r="AG136" s="5"/>
      <c r="AH136" s="5"/>
      <c r="AI136" s="5"/>
      <c r="AJ136" s="5"/>
      <c r="AK136" s="5"/>
      <c r="AL136" s="5"/>
      <c r="AM136" s="5"/>
      <c r="AN136" s="5"/>
      <c r="AO136" s="5"/>
      <c r="AP136" s="5"/>
      <c r="AQ136" s="5"/>
      <c r="AR136" s="3"/>
      <c r="AS136" s="3"/>
      <c r="AT136" s="3"/>
      <c r="AU136" s="3"/>
      <c r="AV136" s="3"/>
      <c r="AW136" s="1"/>
      <c r="AX136" s="1"/>
      <c r="AY136" s="1"/>
      <c r="AZ136" s="15"/>
      <c r="BA136" s="15"/>
      <c r="BB136" s="15"/>
      <c r="BC136" s="15"/>
      <c r="BD136" s="15"/>
      <c r="BE136" s="15"/>
      <c r="BF136" s="15"/>
      <c r="BG136" s="15"/>
      <c r="BH136" s="15"/>
    </row>
    <row r="137" spans="2:60" ht="17.25">
      <c r="B137" s="1"/>
      <c r="C137" s="3" t="s">
        <v>133</v>
      </c>
      <c r="D137" s="33">
        <f>K11</f>
        <v>0.06</v>
      </c>
      <c r="E137" s="3"/>
      <c r="F137" s="3"/>
      <c r="G137" s="5">
        <f t="shared" ref="G137:AE137" si="50">+G126*0.06</f>
        <v>46910.97560685713</v>
      </c>
      <c r="H137" s="5">
        <f t="shared" si="50"/>
        <v>49142.593945417117</v>
      </c>
      <c r="I137" s="5">
        <f t="shared" si="50"/>
        <v>51474.132396948102</v>
      </c>
      <c r="J137" s="5">
        <f t="shared" si="50"/>
        <v>53909.907427351747</v>
      </c>
      <c r="K137" s="5">
        <f t="shared" si="50"/>
        <v>56454.417751007306</v>
      </c>
      <c r="L137" s="5">
        <f t="shared" si="50"/>
        <v>59112.351908405944</v>
      </c>
      <c r="M137" s="5">
        <f t="shared" si="50"/>
        <v>61888.596155521242</v>
      </c>
      <c r="N137" s="5">
        <f t="shared" si="50"/>
        <v>64788.24267764455</v>
      </c>
      <c r="O137" s="5">
        <f t="shared" si="50"/>
        <v>67816.598140929869</v>
      </c>
      <c r="P137" s="5">
        <f t="shared" si="50"/>
        <v>70979.192595431959</v>
      </c>
      <c r="Q137" s="5">
        <f t="shared" si="50"/>
        <v>74281.788743980098</v>
      </c>
      <c r="R137" s="5">
        <f t="shared" si="50"/>
        <v>77730.391591812091</v>
      </c>
      <c r="S137" s="5">
        <f t="shared" si="50"/>
        <v>81331.258492499561</v>
      </c>
      <c r="T137" s="5">
        <f t="shared" si="50"/>
        <v>85090.90960632496</v>
      </c>
      <c r="U137" s="5">
        <f t="shared" si="50"/>
        <v>89016.13878792715</v>
      </c>
      <c r="V137" s="5">
        <f t="shared" si="50"/>
        <v>93114.024920713899</v>
      </c>
      <c r="W137" s="5">
        <f t="shared" si="50"/>
        <v>97391.9437162502</v>
      </c>
      <c r="X137" s="5">
        <f t="shared" si="50"/>
        <v>101857.57999756918</v>
      </c>
      <c r="Y137" s="5">
        <f t="shared" si="50"/>
        <v>106518.94048612099</v>
      </c>
      <c r="Z137" s="5">
        <f t="shared" si="50"/>
        <v>111384.36711287436</v>
      </c>
      <c r="AA137" s="5">
        <f t="shared" si="50"/>
        <v>116462.5508749171</v>
      </c>
      <c r="AB137" s="5">
        <f t="shared" si="50"/>
        <v>121762.5462597674</v>
      </c>
      <c r="AC137" s="5">
        <f t="shared" si="50"/>
        <v>127293.78626050726</v>
      </c>
      <c r="AD137" s="5">
        <f t="shared" si="50"/>
        <v>133066.09800578724</v>
      </c>
      <c r="AE137" s="5">
        <f t="shared" si="50"/>
        <v>139089.71902972425</v>
      </c>
      <c r="AF137" s="5"/>
      <c r="AG137" s="5"/>
      <c r="AH137" s="5"/>
      <c r="AI137" s="5"/>
      <c r="AJ137" s="5"/>
      <c r="AK137" s="5"/>
      <c r="AL137" s="5"/>
      <c r="AM137" s="5"/>
      <c r="AN137" s="5"/>
      <c r="AO137" s="5"/>
      <c r="AP137" s="5"/>
      <c r="AQ137" s="5"/>
      <c r="AR137" s="3"/>
      <c r="AS137" s="3"/>
      <c r="AT137" s="3"/>
      <c r="AU137" s="3"/>
      <c r="AV137" s="3"/>
      <c r="AW137" s="1"/>
      <c r="AX137" s="1"/>
      <c r="AY137" s="1"/>
      <c r="AZ137" s="15"/>
      <c r="BA137" s="15"/>
      <c r="BB137" s="15"/>
      <c r="BC137" s="15"/>
      <c r="BD137" s="15"/>
      <c r="BE137" s="15"/>
      <c r="BF137" s="15"/>
      <c r="BG137" s="15"/>
      <c r="BH137" s="15"/>
    </row>
    <row r="138" spans="2:60" ht="17.25">
      <c r="B138" s="1"/>
      <c r="C138" s="3"/>
      <c r="D138" s="3"/>
      <c r="E138" s="3"/>
      <c r="F138" s="3"/>
      <c r="G138" s="5" t="s">
        <v>2</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3"/>
      <c r="AS138" s="3"/>
      <c r="AT138" s="3"/>
      <c r="AU138" s="3"/>
      <c r="AV138" s="3"/>
      <c r="AW138" s="1"/>
      <c r="AX138" s="1"/>
      <c r="AY138" s="1"/>
      <c r="AZ138" s="15"/>
      <c r="BA138" s="15"/>
      <c r="BB138" s="15"/>
      <c r="BC138" s="15"/>
      <c r="BD138" s="15"/>
      <c r="BE138" s="15"/>
      <c r="BF138" s="15"/>
      <c r="BG138" s="15"/>
      <c r="BH138" s="15"/>
    </row>
    <row r="139" spans="2:60" ht="17.25">
      <c r="B139" s="1"/>
      <c r="C139" s="3" t="s">
        <v>109</v>
      </c>
      <c r="D139" s="3"/>
      <c r="E139" s="3"/>
      <c r="F139" s="3"/>
      <c r="G139" s="5">
        <f t="shared" ref="G139:AE139" si="51">G136-G137</f>
        <v>734938.61784076178</v>
      </c>
      <c r="H139" s="5">
        <f t="shared" si="51"/>
        <v>769900.63847820158</v>
      </c>
      <c r="I139" s="5">
        <f t="shared" si="51"/>
        <v>806428.07421885373</v>
      </c>
      <c r="J139" s="5">
        <f t="shared" si="51"/>
        <v>844588.54969517747</v>
      </c>
      <c r="K139" s="5">
        <f t="shared" si="51"/>
        <v>884452.54476578115</v>
      </c>
      <c r="L139" s="5">
        <f t="shared" si="51"/>
        <v>926093.51323169318</v>
      </c>
      <c r="M139" s="5">
        <f t="shared" si="51"/>
        <v>969588.00643649953</v>
      </c>
      <c r="N139" s="5">
        <f t="shared" si="51"/>
        <v>1015015.8019497646</v>
      </c>
      <c r="O139" s="5">
        <f t="shared" si="51"/>
        <v>1062460.0375412346</v>
      </c>
      <c r="P139" s="5">
        <f t="shared" si="51"/>
        <v>1112007.3506617674</v>
      </c>
      <c r="Q139" s="5">
        <f t="shared" si="51"/>
        <v>1163748.0236556884</v>
      </c>
      <c r="R139" s="5">
        <f t="shared" si="51"/>
        <v>1217776.1349383895</v>
      </c>
      <c r="S139" s="5">
        <f t="shared" si="51"/>
        <v>1274189.716382493</v>
      </c>
      <c r="T139" s="5">
        <f t="shared" si="51"/>
        <v>1333090.9171657576</v>
      </c>
      <c r="U139" s="5">
        <f t="shared" si="51"/>
        <v>1394586.174344192</v>
      </c>
      <c r="V139" s="5">
        <f t="shared" si="51"/>
        <v>1458786.3904245179</v>
      </c>
      <c r="W139" s="5">
        <f t="shared" si="51"/>
        <v>1525807.1182212532</v>
      </c>
      <c r="X139" s="5">
        <f t="shared" si="51"/>
        <v>1595768.7532952507</v>
      </c>
      <c r="Y139" s="5">
        <f t="shared" si="51"/>
        <v>1668796.7342825623</v>
      </c>
      <c r="Z139" s="5">
        <f t="shared" si="51"/>
        <v>1745021.7514350319</v>
      </c>
      <c r="AA139" s="5">
        <f t="shared" si="51"/>
        <v>1824579.9637070347</v>
      </c>
      <c r="AB139" s="5">
        <f t="shared" si="51"/>
        <v>1907613.2247363562</v>
      </c>
      <c r="AC139" s="5">
        <f t="shared" si="51"/>
        <v>1994269.3180812804</v>
      </c>
      <c r="AD139" s="5">
        <f t="shared" si="51"/>
        <v>2084702.2020906669</v>
      </c>
      <c r="AE139" s="5">
        <f t="shared" si="51"/>
        <v>2179072.2647990133</v>
      </c>
      <c r="AF139" s="5"/>
      <c r="AG139" s="5"/>
      <c r="AH139" s="5"/>
      <c r="AI139" s="5"/>
      <c r="AJ139" s="5"/>
      <c r="AK139" s="5"/>
      <c r="AL139" s="5"/>
      <c r="AM139" s="5"/>
      <c r="AN139" s="5"/>
      <c r="AO139" s="5"/>
      <c r="AP139" s="5"/>
      <c r="AQ139" s="5"/>
      <c r="AR139" s="3"/>
      <c r="AS139" s="3"/>
      <c r="AT139" s="3"/>
      <c r="AU139" s="3"/>
      <c r="AV139" s="3"/>
      <c r="AW139" s="1"/>
      <c r="AX139" s="1"/>
      <c r="AY139" s="1"/>
      <c r="AZ139" s="15"/>
      <c r="BA139" s="15"/>
      <c r="BB139" s="15"/>
      <c r="BC139" s="15"/>
      <c r="BD139" s="15"/>
      <c r="BE139" s="15"/>
      <c r="BF139" s="15"/>
      <c r="BG139" s="15"/>
      <c r="BH139" s="15"/>
    </row>
    <row r="140" spans="2:60" ht="17.25">
      <c r="B140" s="1"/>
      <c r="C140" s="3"/>
      <c r="D140" s="3"/>
      <c r="E140" s="3"/>
      <c r="F140" s="3"/>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3"/>
      <c r="AS140" s="3"/>
      <c r="AT140" s="3"/>
      <c r="AU140" s="3"/>
      <c r="AV140" s="3"/>
      <c r="AW140" s="1"/>
      <c r="AX140" s="1"/>
      <c r="AY140" s="1"/>
      <c r="AZ140" s="15"/>
      <c r="BA140" s="15"/>
      <c r="BB140" s="15"/>
      <c r="BC140" s="15"/>
      <c r="BD140" s="15"/>
      <c r="BE140" s="15"/>
      <c r="BF140" s="15"/>
      <c r="BG140" s="15"/>
      <c r="BH140" s="15"/>
    </row>
    <row r="141" spans="2:60" ht="17.25">
      <c r="B141" s="1"/>
      <c r="C141" s="3" t="s">
        <v>110</v>
      </c>
      <c r="D141" s="3"/>
      <c r="E141" s="3"/>
      <c r="F141" s="3"/>
      <c r="G141" s="5">
        <f t="shared" ref="G141:AE141" si="52">E206</f>
        <v>652547.74034733663</v>
      </c>
      <c r="H141" s="5">
        <f t="shared" si="52"/>
        <v>644402.42054697557</v>
      </c>
      <c r="I141" s="5">
        <f t="shared" si="52"/>
        <v>635499.58600518096</v>
      </c>
      <c r="J141" s="5">
        <f t="shared" si="52"/>
        <v>625768.78785099951</v>
      </c>
      <c r="K141" s="5">
        <f t="shared" si="52"/>
        <v>615133.02546847914</v>
      </c>
      <c r="L141" s="5">
        <f t="shared" si="52"/>
        <v>603508.1371843844</v>
      </c>
      <c r="M141" s="5">
        <f t="shared" si="52"/>
        <v>590802.13428986887</v>
      </c>
      <c r="N141" s="5">
        <f t="shared" si="52"/>
        <v>576914.47312616336</v>
      </c>
      <c r="O141" s="5">
        <f t="shared" si="52"/>
        <v>561735.25947423326</v>
      </c>
      <c r="P141" s="5">
        <f t="shared" si="52"/>
        <v>545144.37895267364</v>
      </c>
      <c r="Q141" s="5">
        <f t="shared" si="52"/>
        <v>527010.54654260899</v>
      </c>
      <c r="R141" s="5">
        <f t="shared" si="52"/>
        <v>507190.26771840831</v>
      </c>
      <c r="S141" s="5">
        <f t="shared" si="52"/>
        <v>485526.70296355698</v>
      </c>
      <c r="T141" s="5">
        <f t="shared" si="52"/>
        <v>461848.42668650445</v>
      </c>
      <c r="U141" s="5">
        <f t="shared" si="52"/>
        <v>435968.07071568602</v>
      </c>
      <c r="V141" s="5">
        <f t="shared" si="52"/>
        <v>407680.84163958149</v>
      </c>
      <c r="W141" s="5">
        <f t="shared" si="52"/>
        <v>376762.9002593992</v>
      </c>
      <c r="X141" s="5">
        <f t="shared" si="52"/>
        <v>342969.59033086</v>
      </c>
      <c r="Y141" s="5">
        <f t="shared" si="52"/>
        <v>306033.50257896667</v>
      </c>
      <c r="Z141" s="5">
        <f t="shared" si="52"/>
        <v>265662.35866614722</v>
      </c>
      <c r="AA141" s="5">
        <f t="shared" si="52"/>
        <v>221536.69836943559</v>
      </c>
      <c r="AB141" s="5">
        <f t="shared" si="52"/>
        <v>173307.35166512977</v>
      </c>
      <c r="AC141" s="5">
        <f t="shared" si="52"/>
        <v>120592.67571732351</v>
      </c>
      <c r="AD141" s="5">
        <f t="shared" si="52"/>
        <v>62975.534906371264</v>
      </c>
      <c r="AE141" s="5">
        <f t="shared" si="52"/>
        <v>0</v>
      </c>
      <c r="AF141" s="5" t="s">
        <v>2</v>
      </c>
      <c r="AG141" s="5" t="s">
        <v>2</v>
      </c>
      <c r="AH141" s="5"/>
      <c r="AI141" s="5"/>
      <c r="AJ141" s="5"/>
      <c r="AK141" s="5"/>
      <c r="AL141" s="5"/>
      <c r="AM141" s="5"/>
      <c r="AN141" s="5"/>
      <c r="AO141" s="5"/>
      <c r="AP141" s="5"/>
      <c r="AQ141" s="5"/>
      <c r="AR141" s="3"/>
      <c r="AS141" s="3"/>
      <c r="AT141" s="3"/>
      <c r="AU141" s="3"/>
      <c r="AV141" s="3"/>
      <c r="AW141" s="1"/>
      <c r="AX141" s="1"/>
      <c r="AY141" s="1"/>
      <c r="AZ141" s="15"/>
      <c r="BA141" s="15"/>
      <c r="BB141" s="15"/>
      <c r="BC141" s="15"/>
      <c r="BD141" s="15"/>
      <c r="BE141" s="15"/>
      <c r="BF141" s="15"/>
      <c r="BG141" s="15"/>
      <c r="BH141" s="15"/>
    </row>
    <row r="142" spans="2:60" ht="17.25">
      <c r="B142" s="1"/>
      <c r="C142" s="3"/>
      <c r="D142" s="3"/>
      <c r="E142" s="3"/>
      <c r="F142" s="3"/>
      <c r="G142" s="5" t="s">
        <v>2</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3"/>
      <c r="AS142" s="3"/>
      <c r="AT142" s="3"/>
      <c r="AU142" s="3"/>
      <c r="AV142" s="3"/>
      <c r="AW142" s="1"/>
      <c r="AX142" s="1"/>
      <c r="AY142" s="1"/>
      <c r="AZ142" s="15"/>
      <c r="BA142" s="15"/>
      <c r="BB142" s="15"/>
      <c r="BC142" s="15"/>
      <c r="BD142" s="15"/>
      <c r="BE142" s="15"/>
      <c r="BF142" s="15"/>
      <c r="BG142" s="15"/>
      <c r="BH142" s="15"/>
    </row>
    <row r="143" spans="2:60" ht="17.25">
      <c r="B143" s="1"/>
      <c r="C143" s="3" t="s">
        <v>135</v>
      </c>
      <c r="D143" s="3"/>
      <c r="E143" s="3"/>
      <c r="F143" s="3"/>
      <c r="G143" s="5">
        <f t="shared" ref="G143:AE143" si="53">G136-G147-G141</f>
        <v>82390.877493425156</v>
      </c>
      <c r="H143" s="5">
        <f t="shared" si="53"/>
        <v>125498.21793122601</v>
      </c>
      <c r="I143" s="5">
        <f t="shared" si="53"/>
        <v>170928.48821367277</v>
      </c>
      <c r="J143" s="5">
        <f t="shared" si="53"/>
        <v>218819.76184417796</v>
      </c>
      <c r="K143" s="5">
        <f t="shared" si="53"/>
        <v>269319.519297302</v>
      </c>
      <c r="L143" s="5">
        <f t="shared" si="53"/>
        <v>322585.37604730879</v>
      </c>
      <c r="M143" s="5">
        <f t="shared" si="53"/>
        <v>378785.87214663066</v>
      </c>
      <c r="N143" s="5">
        <f t="shared" si="53"/>
        <v>438101.32882360124</v>
      </c>
      <c r="O143" s="5">
        <f t="shared" si="53"/>
        <v>500724.77806700137</v>
      </c>
      <c r="P143" s="5">
        <f t="shared" si="53"/>
        <v>566862.97170909378</v>
      </c>
      <c r="Q143" s="5">
        <f t="shared" si="53"/>
        <v>636737.4771130794</v>
      </c>
      <c r="R143" s="5">
        <f t="shared" si="53"/>
        <v>710585.86721998127</v>
      </c>
      <c r="S143" s="5">
        <f t="shared" si="53"/>
        <v>788663.01341893605</v>
      </c>
      <c r="T143" s="5">
        <f t="shared" si="53"/>
        <v>871242.49047925323</v>
      </c>
      <c r="U143" s="5">
        <f t="shared" si="53"/>
        <v>958618.10362850595</v>
      </c>
      <c r="V143" s="5">
        <f t="shared" si="53"/>
        <v>1051105.5487849363</v>
      </c>
      <c r="W143" s="5">
        <f t="shared" si="53"/>
        <v>1149044.2179618538</v>
      </c>
      <c r="X143" s="5">
        <f t="shared" si="53"/>
        <v>1252799.1629643906</v>
      </c>
      <c r="Y143" s="5">
        <f t="shared" si="53"/>
        <v>1362763.2317035957</v>
      </c>
      <c r="Z143" s="5">
        <f t="shared" si="53"/>
        <v>1479359.3927688845</v>
      </c>
      <c r="AA143" s="5">
        <f t="shared" si="53"/>
        <v>1603043.2653375992</v>
      </c>
      <c r="AB143" s="5">
        <f t="shared" si="53"/>
        <v>1734305.8730712263</v>
      </c>
      <c r="AC143" s="5">
        <f t="shared" si="53"/>
        <v>1873676.6423639569</v>
      </c>
      <c r="AD143" s="5">
        <f t="shared" si="53"/>
        <v>2021726.6671842956</v>
      </c>
      <c r="AE143" s="5">
        <f t="shared" si="53"/>
        <v>2179072.2647990133</v>
      </c>
      <c r="AF143" s="5"/>
      <c r="AG143" s="5"/>
      <c r="AH143" s="5"/>
      <c r="AI143" s="5"/>
      <c r="AJ143" s="5"/>
      <c r="AK143" s="5"/>
      <c r="AL143" s="5"/>
      <c r="AM143" s="5"/>
      <c r="AN143" s="5"/>
      <c r="AO143" s="5"/>
      <c r="AP143" s="5"/>
      <c r="AQ143" s="5"/>
      <c r="AR143" s="3"/>
      <c r="AS143" s="3"/>
      <c r="AT143" s="3"/>
      <c r="AU143" s="3"/>
      <c r="AV143" s="3"/>
      <c r="AW143" s="1"/>
      <c r="AX143" s="1"/>
      <c r="AY143" s="1"/>
      <c r="AZ143" s="15"/>
      <c r="BA143" s="15"/>
      <c r="BB143" s="15"/>
      <c r="BC143" s="15"/>
      <c r="BD143" s="15"/>
      <c r="BE143" s="15"/>
      <c r="BF143" s="15"/>
      <c r="BG143" s="15"/>
      <c r="BH143" s="15"/>
    </row>
    <row r="144" spans="2:60" ht="17.25">
      <c r="B144" s="1"/>
      <c r="C144" s="3"/>
      <c r="D144" s="3"/>
      <c r="E144" s="3"/>
      <c r="F144" s="3"/>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3"/>
      <c r="AS144" s="3"/>
      <c r="AT144" s="3"/>
      <c r="AU144" s="3"/>
      <c r="AV144" s="3"/>
      <c r="AW144" s="1"/>
      <c r="AX144" s="1"/>
      <c r="AY144" s="1"/>
      <c r="AZ144" s="15"/>
      <c r="BA144" s="15"/>
      <c r="BB144" s="15"/>
      <c r="BC144" s="15"/>
      <c r="BD144" s="15"/>
      <c r="BE144" s="15"/>
      <c r="BF144" s="15"/>
      <c r="BG144" s="15"/>
      <c r="BH144" s="15"/>
    </row>
    <row r="145" spans="2:60" ht="17.25">
      <c r="B145" s="1"/>
      <c r="C145" s="3"/>
      <c r="D145" s="3"/>
      <c r="E145" s="3"/>
      <c r="F145" s="3"/>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3"/>
      <c r="AS145" s="3"/>
      <c r="AT145" s="3"/>
      <c r="AU145" s="3"/>
      <c r="AV145" s="3"/>
      <c r="AW145" s="1"/>
      <c r="AX145" s="1"/>
      <c r="AY145" s="1"/>
      <c r="AZ145" s="15"/>
      <c r="BA145" s="15"/>
      <c r="BB145" s="15"/>
      <c r="BC145" s="15"/>
      <c r="BD145" s="15"/>
      <c r="BE145" s="15"/>
      <c r="BF145" s="15"/>
      <c r="BG145" s="15"/>
      <c r="BH145" s="15"/>
    </row>
    <row r="146" spans="2:60" ht="17.25">
      <c r="B146" s="1"/>
      <c r="C146" s="3" t="s">
        <v>108</v>
      </c>
      <c r="D146" s="3"/>
      <c r="E146" s="3"/>
      <c r="F146" s="3"/>
      <c r="G146" s="5">
        <f t="shared" ref="G146:AE146" si="54">G124</f>
        <v>781849.59344761888</v>
      </c>
      <c r="H146" s="5">
        <f t="shared" si="54"/>
        <v>819043.23242361867</v>
      </c>
      <c r="I146" s="5">
        <f t="shared" si="54"/>
        <v>857902.20661580178</v>
      </c>
      <c r="J146" s="5">
        <f t="shared" si="54"/>
        <v>898498.45712252916</v>
      </c>
      <c r="K146" s="5">
        <f t="shared" si="54"/>
        <v>940906.96251678851</v>
      </c>
      <c r="L146" s="5">
        <f t="shared" si="54"/>
        <v>985205.86514009908</v>
      </c>
      <c r="M146" s="5">
        <f t="shared" si="54"/>
        <v>1031476.6025920208</v>
      </c>
      <c r="N146" s="5">
        <f t="shared" si="54"/>
        <v>1079804.0446274092</v>
      </c>
      <c r="O146" s="5">
        <f t="shared" si="54"/>
        <v>1130276.6356821645</v>
      </c>
      <c r="P146" s="5">
        <f t="shared" si="54"/>
        <v>1182986.5432571995</v>
      </c>
      <c r="Q146" s="5">
        <f t="shared" si="54"/>
        <v>1238029.8123996684</v>
      </c>
      <c r="R146" s="5">
        <f t="shared" si="54"/>
        <v>1295506.5265302015</v>
      </c>
      <c r="S146" s="5">
        <f t="shared" si="54"/>
        <v>1355520.9748749926</v>
      </c>
      <c r="T146" s="5">
        <f t="shared" si="54"/>
        <v>1418181.8267720826</v>
      </c>
      <c r="U146" s="5">
        <f t="shared" si="54"/>
        <v>1483602.3131321191</v>
      </c>
      <c r="V146" s="5">
        <f t="shared" si="54"/>
        <v>1551900.4153452318</v>
      </c>
      <c r="W146" s="5">
        <f t="shared" si="54"/>
        <v>1623199.0619375033</v>
      </c>
      <c r="X146" s="5">
        <f t="shared" si="54"/>
        <v>1697626.3332928198</v>
      </c>
      <c r="Y146" s="5">
        <f t="shared" si="54"/>
        <v>1775315.6747686833</v>
      </c>
      <c r="Z146" s="5">
        <f t="shared" si="54"/>
        <v>1856406.1185479062</v>
      </c>
      <c r="AA146" s="5">
        <f t="shared" si="54"/>
        <v>1941042.5145819518</v>
      </c>
      <c r="AB146" s="5">
        <f t="shared" si="54"/>
        <v>2029375.7709961236</v>
      </c>
      <c r="AC146" s="5">
        <f t="shared" si="54"/>
        <v>2121563.1043417878</v>
      </c>
      <c r="AD146" s="5">
        <f t="shared" si="54"/>
        <v>2217768.3000964541</v>
      </c>
      <c r="AE146" s="5">
        <f t="shared" si="54"/>
        <v>2318161.9838287374</v>
      </c>
      <c r="AF146" s="5"/>
      <c r="AG146" s="5"/>
      <c r="AH146" s="5"/>
      <c r="AI146" s="5"/>
      <c r="AJ146" s="5"/>
      <c r="AK146" s="5"/>
      <c r="AL146" s="5"/>
      <c r="AM146" s="5"/>
      <c r="AN146" s="5"/>
      <c r="AO146" s="5"/>
      <c r="AP146" s="5"/>
      <c r="AQ146" s="5"/>
      <c r="AR146" s="3"/>
      <c r="AS146" s="3"/>
      <c r="AT146" s="3"/>
      <c r="AU146" s="3"/>
      <c r="AV146" s="3"/>
      <c r="AW146" s="1"/>
      <c r="AX146" s="1"/>
      <c r="AY146" s="1"/>
      <c r="AZ146" s="15"/>
      <c r="BA146" s="15"/>
      <c r="BB146" s="15"/>
      <c r="BC146" s="15"/>
      <c r="BD146" s="15"/>
      <c r="BE146" s="15"/>
      <c r="BF146" s="15"/>
      <c r="BG146" s="15"/>
      <c r="BH146" s="15"/>
    </row>
    <row r="147" spans="2:60" ht="17.25">
      <c r="B147" s="1"/>
      <c r="C147" s="3" t="s">
        <v>133</v>
      </c>
      <c r="D147" s="3"/>
      <c r="E147" s="3"/>
      <c r="F147" s="3"/>
      <c r="G147" s="5">
        <f t="shared" ref="G147:AE147" si="55">+G136*0.06</f>
        <v>46910.97560685713</v>
      </c>
      <c r="H147" s="5">
        <f t="shared" si="55"/>
        <v>49142.593945417117</v>
      </c>
      <c r="I147" s="5">
        <f t="shared" si="55"/>
        <v>51474.132396948102</v>
      </c>
      <c r="J147" s="5">
        <f t="shared" si="55"/>
        <v>53909.907427351747</v>
      </c>
      <c r="K147" s="5">
        <f t="shared" si="55"/>
        <v>56454.417751007306</v>
      </c>
      <c r="L147" s="5">
        <f t="shared" si="55"/>
        <v>59112.351908405944</v>
      </c>
      <c r="M147" s="5">
        <f t="shared" si="55"/>
        <v>61888.596155521242</v>
      </c>
      <c r="N147" s="5">
        <f t="shared" si="55"/>
        <v>64788.24267764455</v>
      </c>
      <c r="O147" s="5">
        <f t="shared" si="55"/>
        <v>67816.598140929869</v>
      </c>
      <c r="P147" s="5">
        <f t="shared" si="55"/>
        <v>70979.192595431959</v>
      </c>
      <c r="Q147" s="5">
        <f t="shared" si="55"/>
        <v>74281.788743980098</v>
      </c>
      <c r="R147" s="5">
        <f t="shared" si="55"/>
        <v>77730.391591812091</v>
      </c>
      <c r="S147" s="5">
        <f t="shared" si="55"/>
        <v>81331.258492499561</v>
      </c>
      <c r="T147" s="5">
        <f t="shared" si="55"/>
        <v>85090.90960632496</v>
      </c>
      <c r="U147" s="5">
        <f t="shared" si="55"/>
        <v>89016.13878792715</v>
      </c>
      <c r="V147" s="5">
        <f t="shared" si="55"/>
        <v>93114.024920713899</v>
      </c>
      <c r="W147" s="5">
        <f t="shared" si="55"/>
        <v>97391.9437162502</v>
      </c>
      <c r="X147" s="5">
        <f t="shared" si="55"/>
        <v>101857.57999756918</v>
      </c>
      <c r="Y147" s="5">
        <f t="shared" si="55"/>
        <v>106518.94048612099</v>
      </c>
      <c r="Z147" s="5">
        <f t="shared" si="55"/>
        <v>111384.36711287436</v>
      </c>
      <c r="AA147" s="5">
        <f t="shared" si="55"/>
        <v>116462.5508749171</v>
      </c>
      <c r="AB147" s="5">
        <f t="shared" si="55"/>
        <v>121762.5462597674</v>
      </c>
      <c r="AC147" s="5">
        <f t="shared" si="55"/>
        <v>127293.78626050726</v>
      </c>
      <c r="AD147" s="5">
        <f t="shared" si="55"/>
        <v>133066.09800578724</v>
      </c>
      <c r="AE147" s="5">
        <f t="shared" si="55"/>
        <v>139089.71902972425</v>
      </c>
      <c r="AF147" s="5"/>
      <c r="AG147" s="5"/>
      <c r="AH147" s="5"/>
      <c r="AI147" s="5"/>
      <c r="AJ147" s="5"/>
      <c r="AK147" s="5"/>
      <c r="AL147" s="5"/>
      <c r="AM147" s="5"/>
      <c r="AN147" s="5"/>
      <c r="AO147" s="5"/>
      <c r="AP147" s="5"/>
      <c r="AQ147" s="5"/>
      <c r="AR147" s="3"/>
      <c r="AS147" s="3"/>
      <c r="AT147" s="3"/>
      <c r="AU147" s="3"/>
      <c r="AV147" s="3"/>
      <c r="AW147" s="1"/>
      <c r="AX147" s="1"/>
      <c r="AY147" s="1"/>
      <c r="AZ147" s="15"/>
      <c r="BA147" s="15"/>
      <c r="BB147" s="15"/>
      <c r="BC147" s="15"/>
      <c r="BD147" s="15"/>
      <c r="BE147" s="15"/>
      <c r="BF147" s="15"/>
      <c r="BG147" s="15"/>
      <c r="BH147" s="15"/>
    </row>
    <row r="148" spans="2:60" ht="17.25">
      <c r="B148" s="1"/>
      <c r="C148" s="3" t="s">
        <v>111</v>
      </c>
      <c r="D148" s="3"/>
      <c r="E148" s="3"/>
      <c r="F148" s="3"/>
      <c r="G148" s="5">
        <f t="shared" ref="G148:AE148" si="56">+$D$6</f>
        <v>880000</v>
      </c>
      <c r="H148" s="5">
        <f t="shared" si="56"/>
        <v>880000</v>
      </c>
      <c r="I148" s="5">
        <f t="shared" si="56"/>
        <v>880000</v>
      </c>
      <c r="J148" s="5">
        <f t="shared" si="56"/>
        <v>880000</v>
      </c>
      <c r="K148" s="5">
        <f t="shared" si="56"/>
        <v>880000</v>
      </c>
      <c r="L148" s="5">
        <f t="shared" si="56"/>
        <v>880000</v>
      </c>
      <c r="M148" s="5">
        <f t="shared" si="56"/>
        <v>880000</v>
      </c>
      <c r="N148" s="5">
        <f t="shared" si="56"/>
        <v>880000</v>
      </c>
      <c r="O148" s="5">
        <f t="shared" si="56"/>
        <v>880000</v>
      </c>
      <c r="P148" s="5">
        <f t="shared" si="56"/>
        <v>880000</v>
      </c>
      <c r="Q148" s="5">
        <f t="shared" si="56"/>
        <v>880000</v>
      </c>
      <c r="R148" s="5">
        <f t="shared" si="56"/>
        <v>880000</v>
      </c>
      <c r="S148" s="5">
        <f t="shared" si="56"/>
        <v>880000</v>
      </c>
      <c r="T148" s="5">
        <f t="shared" si="56"/>
        <v>880000</v>
      </c>
      <c r="U148" s="5">
        <f t="shared" si="56"/>
        <v>880000</v>
      </c>
      <c r="V148" s="5">
        <f t="shared" si="56"/>
        <v>880000</v>
      </c>
      <c r="W148" s="5">
        <f t="shared" si="56"/>
        <v>880000</v>
      </c>
      <c r="X148" s="5">
        <f t="shared" si="56"/>
        <v>880000</v>
      </c>
      <c r="Y148" s="5">
        <f t="shared" si="56"/>
        <v>880000</v>
      </c>
      <c r="Z148" s="5">
        <f t="shared" si="56"/>
        <v>880000</v>
      </c>
      <c r="AA148" s="5">
        <f t="shared" si="56"/>
        <v>880000</v>
      </c>
      <c r="AB148" s="5">
        <f t="shared" si="56"/>
        <v>880000</v>
      </c>
      <c r="AC148" s="5">
        <f t="shared" si="56"/>
        <v>880000</v>
      </c>
      <c r="AD148" s="5">
        <f t="shared" si="56"/>
        <v>880000</v>
      </c>
      <c r="AE148" s="5">
        <f t="shared" si="56"/>
        <v>880000</v>
      </c>
      <c r="AF148" s="5"/>
      <c r="AG148" s="5"/>
      <c r="AH148" s="5"/>
      <c r="AI148" s="5"/>
      <c r="AJ148" s="5"/>
      <c r="AK148" s="5"/>
      <c r="AL148" s="5"/>
      <c r="AM148" s="5"/>
      <c r="AN148" s="5"/>
      <c r="AO148" s="5"/>
      <c r="AP148" s="5"/>
      <c r="AQ148" s="5"/>
      <c r="AR148" s="3"/>
      <c r="AS148" s="3"/>
      <c r="AT148" s="3"/>
      <c r="AU148" s="3"/>
      <c r="AV148" s="3"/>
      <c r="AW148" s="1"/>
      <c r="AX148" s="1"/>
      <c r="AY148" s="1"/>
      <c r="AZ148" s="15"/>
      <c r="BA148" s="15"/>
      <c r="BB148" s="15"/>
      <c r="BC148" s="15"/>
      <c r="BD148" s="15"/>
      <c r="BE148" s="15"/>
      <c r="BF148" s="15"/>
      <c r="BG148" s="15"/>
      <c r="BH148" s="15"/>
    </row>
    <row r="149" spans="2:60" ht="17.25">
      <c r="B149" s="1"/>
      <c r="C149" s="3" t="s">
        <v>112</v>
      </c>
      <c r="D149" s="3"/>
      <c r="E149" s="3"/>
      <c r="F149" s="3"/>
      <c r="G149" s="5">
        <f>G106</f>
        <v>18051.282051282051</v>
      </c>
      <c r="H149" s="5">
        <f t="shared" ref="H149:AE149" si="57">H106+G149</f>
        <v>36102.564102564102</v>
      </c>
      <c r="I149" s="5">
        <f t="shared" si="57"/>
        <v>54153.846153846156</v>
      </c>
      <c r="J149" s="5">
        <f t="shared" si="57"/>
        <v>72205.128205128203</v>
      </c>
      <c r="K149" s="5">
        <f t="shared" si="57"/>
        <v>90256.41025641025</v>
      </c>
      <c r="L149" s="5">
        <f t="shared" si="57"/>
        <v>108307.6923076923</v>
      </c>
      <c r="M149" s="5">
        <f t="shared" si="57"/>
        <v>126358.97435897434</v>
      </c>
      <c r="N149" s="5">
        <f t="shared" si="57"/>
        <v>144410.25641025641</v>
      </c>
      <c r="O149" s="5">
        <f t="shared" si="57"/>
        <v>162461.53846153847</v>
      </c>
      <c r="P149" s="5">
        <f t="shared" si="57"/>
        <v>180512.82051282053</v>
      </c>
      <c r="Q149" s="5">
        <f t="shared" si="57"/>
        <v>198564.10256410259</v>
      </c>
      <c r="R149" s="5">
        <f t="shared" si="57"/>
        <v>216615.38461538465</v>
      </c>
      <c r="S149" s="5">
        <f t="shared" si="57"/>
        <v>234666.66666666672</v>
      </c>
      <c r="T149" s="5">
        <f t="shared" si="57"/>
        <v>252717.94871794878</v>
      </c>
      <c r="U149" s="5">
        <f t="shared" si="57"/>
        <v>270769.23076923081</v>
      </c>
      <c r="V149" s="5">
        <f t="shared" si="57"/>
        <v>288820.51282051287</v>
      </c>
      <c r="W149" s="5">
        <f t="shared" si="57"/>
        <v>306871.79487179493</v>
      </c>
      <c r="X149" s="5">
        <f t="shared" si="57"/>
        <v>324923.07692307699</v>
      </c>
      <c r="Y149" s="5">
        <f t="shared" si="57"/>
        <v>342974.35897435906</v>
      </c>
      <c r="Z149" s="5">
        <f t="shared" si="57"/>
        <v>361025.64102564112</v>
      </c>
      <c r="AA149" s="5">
        <f t="shared" si="57"/>
        <v>379076.92307692318</v>
      </c>
      <c r="AB149" s="5">
        <f t="shared" si="57"/>
        <v>397128.20512820524</v>
      </c>
      <c r="AC149" s="5">
        <f t="shared" si="57"/>
        <v>415179.4871794873</v>
      </c>
      <c r="AD149" s="5">
        <f t="shared" si="57"/>
        <v>433230.76923076937</v>
      </c>
      <c r="AE149" s="5">
        <f t="shared" si="57"/>
        <v>451282.05128205143</v>
      </c>
      <c r="AF149" s="5"/>
      <c r="AG149" s="5"/>
      <c r="AH149" s="5"/>
      <c r="AI149" s="5"/>
      <c r="AJ149" s="5"/>
      <c r="AK149" s="5"/>
      <c r="AL149" s="5"/>
      <c r="AM149" s="5"/>
      <c r="AN149" s="5"/>
      <c r="AO149" s="5"/>
      <c r="AP149" s="5"/>
      <c r="AQ149" s="5"/>
      <c r="AR149" s="3"/>
      <c r="AS149" s="3"/>
      <c r="AT149" s="3"/>
      <c r="AU149" s="3"/>
      <c r="AV149" s="3"/>
      <c r="AW149" s="1"/>
      <c r="AX149" s="1"/>
      <c r="AY149" s="1"/>
      <c r="AZ149" s="15"/>
      <c r="BA149" s="15"/>
      <c r="BB149" s="15"/>
      <c r="BC149" s="15"/>
      <c r="BD149" s="15"/>
      <c r="BE149" s="15"/>
      <c r="BF149" s="15"/>
      <c r="BG149" s="15"/>
      <c r="BH149" s="15"/>
    </row>
    <row r="150" spans="2:60" ht="17.25">
      <c r="B150" s="1"/>
      <c r="C150" s="3" t="s">
        <v>113</v>
      </c>
      <c r="D150" s="3"/>
      <c r="E150" s="3"/>
      <c r="F150" s="3"/>
      <c r="G150" s="5">
        <f t="shared" ref="G150:AE150" si="58">G146-G147-G148+G149</f>
        <v>-127010.10010795617</v>
      </c>
      <c r="H150" s="5">
        <f t="shared" si="58"/>
        <v>-73996.797419234324</v>
      </c>
      <c r="I150" s="5">
        <f t="shared" si="58"/>
        <v>-19418.079627300118</v>
      </c>
      <c r="J150" s="5">
        <f t="shared" si="58"/>
        <v>36793.677900305673</v>
      </c>
      <c r="K150" s="5">
        <f t="shared" si="58"/>
        <v>94708.955022191396</v>
      </c>
      <c r="L150" s="5">
        <f t="shared" si="58"/>
        <v>154401.2055393855</v>
      </c>
      <c r="M150" s="5">
        <f t="shared" si="58"/>
        <v>215946.98079547388</v>
      </c>
      <c r="N150" s="5">
        <f t="shared" si="58"/>
        <v>279426.05836002098</v>
      </c>
      <c r="O150" s="5">
        <f t="shared" si="58"/>
        <v>344921.57600277313</v>
      </c>
      <c r="P150" s="5">
        <f t="shared" si="58"/>
        <v>412520.17117458791</v>
      </c>
      <c r="Q150" s="5">
        <f t="shared" si="58"/>
        <v>482312.12621979101</v>
      </c>
      <c r="R150" s="5">
        <f t="shared" si="58"/>
        <v>554391.51955377415</v>
      </c>
      <c r="S150" s="5">
        <f t="shared" si="58"/>
        <v>628856.38304915978</v>
      </c>
      <c r="T150" s="5">
        <f t="shared" si="58"/>
        <v>705808.86588370637</v>
      </c>
      <c r="U150" s="5">
        <f t="shared" si="58"/>
        <v>785355.40511342278</v>
      </c>
      <c r="V150" s="5">
        <f t="shared" si="58"/>
        <v>867606.90324503079</v>
      </c>
      <c r="W150" s="5">
        <f t="shared" si="58"/>
        <v>952678.91309304815</v>
      </c>
      <c r="X150" s="5">
        <f t="shared" si="58"/>
        <v>1040691.8302183277</v>
      </c>
      <c r="Y150" s="5">
        <f t="shared" si="58"/>
        <v>1131771.0932569213</v>
      </c>
      <c r="Z150" s="5">
        <f t="shared" si="58"/>
        <v>1226047.3924606731</v>
      </c>
      <c r="AA150" s="5">
        <f t="shared" si="58"/>
        <v>1323656.8867839579</v>
      </c>
      <c r="AB150" s="5">
        <f t="shared" si="58"/>
        <v>1424741.4298645614</v>
      </c>
      <c r="AC150" s="5">
        <f t="shared" si="58"/>
        <v>1529448.8052607677</v>
      </c>
      <c r="AD150" s="5">
        <f t="shared" si="58"/>
        <v>1637932.9713214361</v>
      </c>
      <c r="AE150" s="5">
        <f t="shared" si="58"/>
        <v>1750354.3160810648</v>
      </c>
      <c r="AF150" s="5" t="s">
        <v>2</v>
      </c>
      <c r="AG150" s="5" t="s">
        <v>2</v>
      </c>
      <c r="AH150" s="5" t="s">
        <v>2</v>
      </c>
      <c r="AI150" s="5" t="s">
        <v>2</v>
      </c>
      <c r="AJ150" s="5"/>
      <c r="AK150" s="5"/>
      <c r="AL150" s="5"/>
      <c r="AM150" s="5"/>
      <c r="AN150" s="5"/>
      <c r="AO150" s="5"/>
      <c r="AP150" s="5"/>
      <c r="AQ150" s="5"/>
      <c r="AR150" s="3"/>
      <c r="AS150" s="3"/>
      <c r="AT150" s="3"/>
      <c r="AU150" s="3"/>
      <c r="AV150" s="3"/>
      <c r="AW150" s="1"/>
      <c r="AX150" s="1"/>
      <c r="AY150" s="1"/>
      <c r="AZ150" s="15"/>
      <c r="BA150" s="15"/>
      <c r="BB150" s="15"/>
      <c r="BC150" s="15"/>
      <c r="BD150" s="15"/>
      <c r="BE150" s="15"/>
      <c r="BF150" s="15"/>
      <c r="BG150" s="15"/>
      <c r="BH150" s="15"/>
    </row>
    <row r="151" spans="2:60" ht="17.25">
      <c r="B151" s="1"/>
      <c r="C151" s="3" t="s">
        <v>134</v>
      </c>
      <c r="D151" s="33">
        <f>G19</f>
        <v>0.39</v>
      </c>
      <c r="E151" s="3"/>
      <c r="F151" s="3"/>
      <c r="G151" s="5">
        <f t="shared" ref="G151:AE151" si="59">G150*0.39</f>
        <v>-49533.939042102909</v>
      </c>
      <c r="H151" s="5">
        <f t="shared" si="59"/>
        <v>-28858.750993501388</v>
      </c>
      <c r="I151" s="5">
        <f t="shared" si="59"/>
        <v>-7573.0510546470459</v>
      </c>
      <c r="J151" s="5">
        <f t="shared" si="59"/>
        <v>14349.534381119212</v>
      </c>
      <c r="K151" s="5">
        <f t="shared" si="59"/>
        <v>36936.492458654648</v>
      </c>
      <c r="L151" s="5">
        <f t="shared" si="59"/>
        <v>60216.470160360346</v>
      </c>
      <c r="M151" s="5">
        <f t="shared" si="59"/>
        <v>84219.322510234822</v>
      </c>
      <c r="N151" s="5">
        <f t="shared" si="59"/>
        <v>108976.16276040819</v>
      </c>
      <c r="O151" s="5">
        <f t="shared" si="59"/>
        <v>134519.41464108153</v>
      </c>
      <c r="P151" s="5">
        <f t="shared" si="59"/>
        <v>160882.86675808928</v>
      </c>
      <c r="Q151" s="5">
        <f t="shared" si="59"/>
        <v>188101.7292257185</v>
      </c>
      <c r="R151" s="5">
        <f t="shared" si="59"/>
        <v>216212.69262597192</v>
      </c>
      <c r="S151" s="5">
        <f t="shared" si="59"/>
        <v>245253.98938917232</v>
      </c>
      <c r="T151" s="5">
        <f t="shared" si="59"/>
        <v>275265.45769464551</v>
      </c>
      <c r="U151" s="5">
        <f t="shared" si="59"/>
        <v>306288.60799423489</v>
      </c>
      <c r="V151" s="5">
        <f t="shared" si="59"/>
        <v>338366.69226556201</v>
      </c>
      <c r="W151" s="5">
        <f t="shared" si="59"/>
        <v>371544.77610628877</v>
      </c>
      <c r="X151" s="5">
        <f t="shared" si="59"/>
        <v>405869.81378514779</v>
      </c>
      <c r="Y151" s="5">
        <f t="shared" si="59"/>
        <v>441390.72637019929</v>
      </c>
      <c r="Z151" s="5">
        <f t="shared" si="59"/>
        <v>478158.48305966251</v>
      </c>
      <c r="AA151" s="5">
        <f t="shared" si="59"/>
        <v>516226.18584574363</v>
      </c>
      <c r="AB151" s="5">
        <f t="shared" si="59"/>
        <v>555649.15764717897</v>
      </c>
      <c r="AC151" s="5">
        <f t="shared" si="59"/>
        <v>596485.03405169945</v>
      </c>
      <c r="AD151" s="5">
        <f t="shared" si="59"/>
        <v>638793.85881536012</v>
      </c>
      <c r="AE151" s="5">
        <f t="shared" si="59"/>
        <v>682638.1832716153</v>
      </c>
      <c r="AF151" s="5" t="s">
        <v>2</v>
      </c>
      <c r="AG151" s="5" t="s">
        <v>2</v>
      </c>
      <c r="AH151" s="5"/>
      <c r="AI151" s="5"/>
      <c r="AJ151" s="5"/>
      <c r="AK151" s="5"/>
      <c r="AL151" s="5"/>
      <c r="AM151" s="5"/>
      <c r="AN151" s="5"/>
      <c r="AO151" s="5"/>
      <c r="AP151" s="5"/>
      <c r="AQ151" s="5"/>
      <c r="AR151" s="3"/>
      <c r="AS151" s="3"/>
      <c r="AT151" s="3"/>
      <c r="AU151" s="3"/>
      <c r="AV151" s="3"/>
      <c r="AW151" s="1"/>
      <c r="AX151" s="1"/>
      <c r="AY151" s="1"/>
      <c r="AZ151" s="15"/>
      <c r="BA151" s="15"/>
      <c r="BB151" s="15"/>
      <c r="BC151" s="15"/>
      <c r="BD151" s="15"/>
      <c r="BE151" s="15"/>
      <c r="BF151" s="15"/>
      <c r="BG151" s="15"/>
      <c r="BH151" s="15"/>
    </row>
    <row r="152" spans="2:60" ht="17.25">
      <c r="B152" s="1"/>
      <c r="C152" s="3" t="s">
        <v>2</v>
      </c>
      <c r="D152" s="3"/>
      <c r="E152" s="3"/>
      <c r="F152" s="3"/>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t="s">
        <v>2</v>
      </c>
      <c r="AG152" s="5" t="s">
        <v>2</v>
      </c>
      <c r="AH152" s="5" t="s">
        <v>2</v>
      </c>
      <c r="AI152" s="5" t="s">
        <v>2</v>
      </c>
      <c r="AJ152" s="5"/>
      <c r="AK152" s="5"/>
      <c r="AL152" s="5"/>
      <c r="AM152" s="5"/>
      <c r="AN152" s="5"/>
      <c r="AO152" s="5"/>
      <c r="AP152" s="5"/>
      <c r="AQ152" s="5"/>
      <c r="AR152" s="3"/>
      <c r="AS152" s="3"/>
      <c r="AT152" s="3"/>
      <c r="AU152" s="3"/>
      <c r="AV152" s="3"/>
      <c r="AW152" s="1"/>
      <c r="AX152" s="1"/>
      <c r="AY152" s="1"/>
      <c r="AZ152" s="15"/>
      <c r="BA152" s="15"/>
      <c r="BB152" s="15"/>
      <c r="BC152" s="15"/>
      <c r="BD152" s="15"/>
      <c r="BE152" s="15"/>
      <c r="BF152" s="15"/>
      <c r="BG152" s="15"/>
      <c r="BH152" s="15"/>
    </row>
    <row r="153" spans="2:60" ht="17.25">
      <c r="B153" s="1"/>
      <c r="C153" s="3" t="s">
        <v>114</v>
      </c>
      <c r="D153" s="3"/>
      <c r="E153" s="3"/>
      <c r="F153" s="3"/>
      <c r="G153" s="5">
        <f t="shared" ref="G153:AE153" si="60">G109</f>
        <v>2966.5229053366738</v>
      </c>
      <c r="H153" s="5">
        <f t="shared" si="60"/>
        <v>4808.7933500545605</v>
      </c>
      <c r="I153" s="5">
        <f t="shared" si="60"/>
        <v>6723.1468273082501</v>
      </c>
      <c r="J153" s="5">
        <f t="shared" si="60"/>
        <v>8889.1583154866894</v>
      </c>
      <c r="K153" s="5">
        <f t="shared" si="60"/>
        <v>11136.412111390413</v>
      </c>
      <c r="L153" s="5">
        <f t="shared" si="60"/>
        <v>13466.917780278709</v>
      </c>
      <c r="M153" s="5">
        <f t="shared" si="60"/>
        <v>15882.627795237637</v>
      </c>
      <c r="N153" s="5">
        <f t="shared" si="60"/>
        <v>18385.42180404914</v>
      </c>
      <c r="O153" s="5">
        <f t="shared" si="60"/>
        <v>20977.088996008177</v>
      </c>
      <c r="P153" s="5">
        <f t="shared" si="60"/>
        <v>23659.308373909735</v>
      </c>
      <c r="Q153" s="5">
        <f t="shared" si="60"/>
        <v>26433.626717573767</v>
      </c>
      <c r="R153" s="5">
        <f t="shared" si="60"/>
        <v>29301.434004635848</v>
      </c>
      <c r="S153" s="5">
        <f t="shared" si="60"/>
        <v>32263.936031742742</v>
      </c>
      <c r="T153" s="5">
        <f t="shared" si="60"/>
        <v>35322.12395456816</v>
      </c>
      <c r="U153" s="5">
        <f t="shared" si="60"/>
        <v>38476.74043800807</v>
      </c>
      <c r="V153" s="5">
        <f t="shared" si="60"/>
        <v>41728.24207830683</v>
      </c>
      <c r="W153" s="5">
        <f t="shared" si="60"/>
        <v>45076.757726466371</v>
      </c>
      <c r="X153" s="5">
        <f t="shared" si="60"/>
        <v>48522.042306842173</v>
      </c>
      <c r="Y153" s="5">
        <f t="shared" si="60"/>
        <v>52063.425686042079</v>
      </c>
      <c r="Z153" s="5">
        <f t="shared" si="60"/>
        <v>55699.756104809952</v>
      </c>
      <c r="AA153" s="5">
        <f t="shared" si="60"/>
        <v>59429.337639151207</v>
      </c>
      <c r="AB153" s="5">
        <f t="shared" si="60"/>
        <v>63249.861106170123</v>
      </c>
      <c r="AC153" s="5">
        <f t="shared" si="60"/>
        <v>67158.327774532663</v>
      </c>
      <c r="AD153" s="5">
        <f t="shared" si="60"/>
        <v>71150.965178695522</v>
      </c>
      <c r="AE153" s="5">
        <f t="shared" si="60"/>
        <v>75223.134269568647</v>
      </c>
      <c r="AF153" s="5"/>
      <c r="AG153" s="5"/>
      <c r="AH153" s="5"/>
      <c r="AI153" s="5"/>
      <c r="AJ153" s="5"/>
      <c r="AK153" s="5"/>
      <c r="AL153" s="5"/>
      <c r="AM153" s="5"/>
      <c r="AN153" s="5"/>
      <c r="AO153" s="5"/>
      <c r="AP153" s="5"/>
      <c r="AQ153" s="5"/>
      <c r="AR153" s="3"/>
      <c r="AS153" s="3"/>
      <c r="AT153" s="3"/>
      <c r="AU153" s="3"/>
      <c r="AV153" s="3"/>
      <c r="AW153" s="1"/>
      <c r="AX153" s="1"/>
      <c r="AY153" s="1"/>
      <c r="AZ153" s="15"/>
      <c r="BA153" s="15"/>
      <c r="BB153" s="15"/>
      <c r="BC153" s="15"/>
      <c r="BD153" s="15"/>
      <c r="BE153" s="15"/>
      <c r="BF153" s="15"/>
      <c r="BG153" s="15"/>
      <c r="BH153" s="15"/>
    </row>
    <row r="154" spans="2:60" ht="17.25">
      <c r="B154" s="1"/>
      <c r="C154" s="3" t="s">
        <v>115</v>
      </c>
      <c r="D154" s="3"/>
      <c r="E154" s="3"/>
      <c r="F154" s="3"/>
      <c r="G154" s="5">
        <f t="shared" ref="G154:AE154" si="61">G143-G151</f>
        <v>131924.81653552805</v>
      </c>
      <c r="H154" s="5">
        <f t="shared" si="61"/>
        <v>154356.96892472741</v>
      </c>
      <c r="I154" s="5">
        <f t="shared" si="61"/>
        <v>178501.53926831982</v>
      </c>
      <c r="J154" s="5">
        <f t="shared" si="61"/>
        <v>204470.22746305875</v>
      </c>
      <c r="K154" s="5">
        <f t="shared" si="61"/>
        <v>232383.02683864735</v>
      </c>
      <c r="L154" s="5">
        <f t="shared" si="61"/>
        <v>262368.90588694846</v>
      </c>
      <c r="M154" s="5">
        <f t="shared" si="61"/>
        <v>294566.54963639582</v>
      </c>
      <c r="N154" s="5">
        <f t="shared" si="61"/>
        <v>329125.16606319306</v>
      </c>
      <c r="O154" s="5">
        <f t="shared" si="61"/>
        <v>366205.36342591984</v>
      </c>
      <c r="P154" s="5">
        <f t="shared" si="61"/>
        <v>405980.1049510045</v>
      </c>
      <c r="Q154" s="5">
        <f t="shared" si="61"/>
        <v>448635.74788736086</v>
      </c>
      <c r="R154" s="5">
        <f t="shared" si="61"/>
        <v>494373.17459400935</v>
      </c>
      <c r="S154" s="5">
        <f t="shared" si="61"/>
        <v>543409.02402976376</v>
      </c>
      <c r="T154" s="5">
        <f t="shared" si="61"/>
        <v>595977.03278460773</v>
      </c>
      <c r="U154" s="5">
        <f t="shared" si="61"/>
        <v>652329.49563427106</v>
      </c>
      <c r="V154" s="5">
        <f t="shared" si="61"/>
        <v>712738.8565193743</v>
      </c>
      <c r="W154" s="5">
        <f t="shared" si="61"/>
        <v>777499.44185556506</v>
      </c>
      <c r="X154" s="5">
        <f t="shared" si="61"/>
        <v>846929.34917924274</v>
      </c>
      <c r="Y154" s="5">
        <f t="shared" si="61"/>
        <v>921372.50533339637</v>
      </c>
      <c r="Z154" s="5">
        <f t="shared" si="61"/>
        <v>1001200.909709222</v>
      </c>
      <c r="AA154" s="5">
        <f t="shared" si="61"/>
        <v>1086817.0794918556</v>
      </c>
      <c r="AB154" s="5">
        <f t="shared" si="61"/>
        <v>1178656.7154240473</v>
      </c>
      <c r="AC154" s="5">
        <f t="shared" si="61"/>
        <v>1277191.6083122576</v>
      </c>
      <c r="AD154" s="5">
        <f t="shared" si="61"/>
        <v>1382932.8083689355</v>
      </c>
      <c r="AE154" s="5">
        <f t="shared" si="61"/>
        <v>1496434.081527398</v>
      </c>
      <c r="AF154" s="5"/>
      <c r="AG154" s="5"/>
      <c r="AH154" s="5"/>
      <c r="AI154" s="5"/>
      <c r="AJ154" s="5"/>
      <c r="AK154" s="5"/>
      <c r="AL154" s="5"/>
      <c r="AM154" s="5"/>
      <c r="AN154" s="5"/>
      <c r="AO154" s="5"/>
      <c r="AP154" s="5"/>
      <c r="AQ154" s="5"/>
      <c r="AR154" s="3"/>
      <c r="AS154" s="3"/>
      <c r="AT154" s="3"/>
      <c r="AU154" s="3"/>
      <c r="AV154" s="3"/>
      <c r="AW154" s="1"/>
      <c r="AX154" s="1"/>
      <c r="AY154" s="1"/>
      <c r="AZ154" s="15"/>
      <c r="BA154" s="15"/>
      <c r="BB154" s="15"/>
      <c r="BC154" s="15"/>
      <c r="BD154" s="15"/>
      <c r="BE154" s="15"/>
      <c r="BF154" s="15"/>
      <c r="BG154" s="15"/>
      <c r="BH154" s="15"/>
    </row>
    <row r="155" spans="2:60" ht="17.25">
      <c r="B155" s="1"/>
      <c r="C155" s="3"/>
      <c r="D155" s="3"/>
      <c r="E155" s="3"/>
      <c r="F155" s="3"/>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3"/>
      <c r="AS155" s="3"/>
      <c r="AT155" s="3"/>
      <c r="AU155" s="3"/>
      <c r="AV155" s="3"/>
      <c r="AW155" s="1"/>
      <c r="AX155" s="1"/>
      <c r="AY155" s="1"/>
      <c r="AZ155" s="15"/>
      <c r="BA155" s="15"/>
      <c r="BB155" s="15"/>
      <c r="BC155" s="15"/>
      <c r="BD155" s="15"/>
      <c r="BE155" s="15"/>
      <c r="BF155" s="15"/>
      <c r="BG155" s="15"/>
      <c r="BH155" s="15"/>
    </row>
    <row r="156" spans="2:60" ht="17.25">
      <c r="B156" s="1"/>
      <c r="C156" s="3" t="s">
        <v>136</v>
      </c>
      <c r="D156" s="3"/>
      <c r="E156" s="3"/>
      <c r="F156" s="3"/>
      <c r="G156" s="5">
        <f t="shared" ref="G156:AE156" si="62">G153+G154</f>
        <v>134891.33944086471</v>
      </c>
      <c r="H156" s="5">
        <f t="shared" si="62"/>
        <v>159165.76227478197</v>
      </c>
      <c r="I156" s="5">
        <f t="shared" si="62"/>
        <v>185224.68609562807</v>
      </c>
      <c r="J156" s="5">
        <f t="shared" si="62"/>
        <v>213359.38577854543</v>
      </c>
      <c r="K156" s="5">
        <f t="shared" si="62"/>
        <v>243519.43895003776</v>
      </c>
      <c r="L156" s="5">
        <f t="shared" si="62"/>
        <v>275835.82366722717</v>
      </c>
      <c r="M156" s="5">
        <f t="shared" si="62"/>
        <v>310449.17743163346</v>
      </c>
      <c r="N156" s="5">
        <f t="shared" si="62"/>
        <v>347510.58786724217</v>
      </c>
      <c r="O156" s="5">
        <f t="shared" si="62"/>
        <v>387182.452421928</v>
      </c>
      <c r="P156" s="5">
        <f t="shared" si="62"/>
        <v>429639.41332491423</v>
      </c>
      <c r="Q156" s="5">
        <f t="shared" si="62"/>
        <v>475069.37460493465</v>
      </c>
      <c r="R156" s="5">
        <f t="shared" si="62"/>
        <v>523674.60859864519</v>
      </c>
      <c r="S156" s="5">
        <f t="shared" si="62"/>
        <v>575672.96006150648</v>
      </c>
      <c r="T156" s="5">
        <f t="shared" si="62"/>
        <v>631299.1567391759</v>
      </c>
      <c r="U156" s="5">
        <f t="shared" si="62"/>
        <v>690806.23607227916</v>
      </c>
      <c r="V156" s="5">
        <f t="shared" si="62"/>
        <v>754467.09859768115</v>
      </c>
      <c r="W156" s="5">
        <f t="shared" si="62"/>
        <v>822576.19958203146</v>
      </c>
      <c r="X156" s="5">
        <f t="shared" si="62"/>
        <v>895451.3914860849</v>
      </c>
      <c r="Y156" s="5">
        <f t="shared" si="62"/>
        <v>973435.93101943843</v>
      </c>
      <c r="Z156" s="5">
        <f t="shared" si="62"/>
        <v>1056900.6658140321</v>
      </c>
      <c r="AA156" s="5">
        <f t="shared" si="62"/>
        <v>1146246.4171310067</v>
      </c>
      <c r="AB156" s="5">
        <f t="shared" si="62"/>
        <v>1241906.5765302174</v>
      </c>
      <c r="AC156" s="5">
        <f t="shared" si="62"/>
        <v>1344349.9360867902</v>
      </c>
      <c r="AD156" s="5">
        <f t="shared" si="62"/>
        <v>1454083.773547631</v>
      </c>
      <c r="AE156" s="5">
        <f t="shared" si="62"/>
        <v>1571657.2157969666</v>
      </c>
      <c r="AF156" s="5"/>
      <c r="AG156" s="5"/>
      <c r="AH156" s="5"/>
      <c r="AI156" s="5"/>
      <c r="AJ156" s="5"/>
      <c r="AK156" s="5"/>
      <c r="AL156" s="5"/>
      <c r="AM156" s="5"/>
      <c r="AN156" s="5"/>
      <c r="AO156" s="5"/>
      <c r="AP156" s="5"/>
      <c r="AQ156" s="5"/>
      <c r="AR156" s="3"/>
      <c r="AS156" s="3"/>
      <c r="AT156" s="3"/>
      <c r="AU156" s="3"/>
      <c r="AV156" s="3"/>
      <c r="AW156" s="1"/>
      <c r="AX156" s="1"/>
      <c r="AY156" s="1"/>
      <c r="AZ156" s="15"/>
      <c r="BA156" s="15"/>
      <c r="BB156" s="15"/>
      <c r="BC156" s="15"/>
      <c r="BD156" s="15"/>
      <c r="BE156" s="15"/>
      <c r="BF156" s="15"/>
      <c r="BG156" s="15"/>
      <c r="BH156" s="15"/>
    </row>
    <row r="157" spans="2:60" ht="17.25">
      <c r="B157" s="1"/>
      <c r="C157" s="3"/>
      <c r="D157" s="3"/>
      <c r="E157" s="3"/>
      <c r="F157" s="3"/>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3"/>
      <c r="AS157" s="3"/>
      <c r="AT157" s="3"/>
      <c r="AU157" s="3"/>
      <c r="AV157" s="3"/>
      <c r="AW157" s="1"/>
      <c r="AX157" s="1"/>
      <c r="AY157" s="1"/>
      <c r="AZ157" s="15"/>
      <c r="BA157" s="15"/>
      <c r="BB157" s="15"/>
      <c r="BC157" s="15"/>
      <c r="BD157" s="15"/>
      <c r="BE157" s="15"/>
      <c r="BF157" s="15"/>
      <c r="BG157" s="15"/>
      <c r="BH157" s="15"/>
    </row>
    <row r="158" spans="2:60" ht="17.25">
      <c r="B158" s="1"/>
      <c r="C158" s="3"/>
      <c r="D158" s="3"/>
      <c r="E158" s="3"/>
      <c r="F158" s="3"/>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3"/>
      <c r="AS158" s="3"/>
      <c r="AT158" s="3"/>
      <c r="AU158" s="3"/>
      <c r="AV158" s="3"/>
      <c r="AW158" s="1"/>
      <c r="AX158" s="1"/>
      <c r="AY158" s="1"/>
      <c r="AZ158" s="15"/>
      <c r="BA158" s="15"/>
      <c r="BB158" s="15"/>
      <c r="BC158" s="15"/>
      <c r="BD158" s="15"/>
      <c r="BE158" s="15"/>
      <c r="BF158" s="15"/>
      <c r="BG158" s="15"/>
      <c r="BH158" s="15"/>
    </row>
    <row r="159" spans="2:60" ht="17.25">
      <c r="B159" s="1"/>
      <c r="C159" s="52" t="s">
        <v>116</v>
      </c>
      <c r="D159" s="3"/>
      <c r="E159" s="3"/>
      <c r="F159" s="3"/>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3"/>
      <c r="AG159" s="3"/>
      <c r="AH159" s="3"/>
      <c r="AI159" s="3"/>
      <c r="AJ159" s="3"/>
      <c r="AK159" s="3"/>
      <c r="AL159" s="3"/>
      <c r="AM159" s="3"/>
      <c r="AN159" s="3"/>
      <c r="AO159" s="3"/>
      <c r="AP159" s="3"/>
      <c r="AQ159" s="3"/>
      <c r="AR159" s="3"/>
      <c r="AS159" s="3"/>
      <c r="AT159" s="3"/>
      <c r="AU159" s="3"/>
      <c r="AV159" s="3"/>
      <c r="AW159" s="1"/>
      <c r="AX159" s="1"/>
      <c r="AY159" s="1"/>
      <c r="AZ159" s="15"/>
      <c r="BA159" s="15"/>
      <c r="BB159" s="15"/>
      <c r="BC159" s="15"/>
      <c r="BD159" s="15"/>
      <c r="BE159" s="15"/>
      <c r="BF159" s="15"/>
      <c r="BG159" s="15"/>
      <c r="BH159" s="15"/>
    </row>
    <row r="160" spans="2:60" ht="17.25">
      <c r="B160" s="1"/>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1"/>
      <c r="AX160" s="1"/>
      <c r="AY160" s="1"/>
      <c r="AZ160" s="15"/>
      <c r="BA160" s="15"/>
      <c r="BB160" s="15"/>
      <c r="BC160" s="15"/>
      <c r="BD160" s="15"/>
      <c r="BE160" s="15"/>
      <c r="BF160" s="15"/>
      <c r="BG160" s="15"/>
      <c r="BH160" s="15"/>
    </row>
    <row r="161" spans="2:60" ht="17.25">
      <c r="B161" s="1"/>
      <c r="C161" s="3" t="s">
        <v>117</v>
      </c>
      <c r="D161" s="3"/>
      <c r="E161" s="8">
        <f>(I16*(1-G19))</f>
        <v>7.3200000000000001E-2</v>
      </c>
      <c r="F161" s="3" t="s">
        <v>118</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1"/>
      <c r="AX161" s="1"/>
      <c r="AY161" s="1"/>
      <c r="AZ161" s="15"/>
      <c r="BA161" s="15"/>
      <c r="BB161" s="15"/>
      <c r="BC161" s="15"/>
      <c r="BD161" s="15"/>
      <c r="BE161" s="15"/>
      <c r="BF161" s="15"/>
      <c r="BG161" s="15"/>
      <c r="BH161" s="15"/>
    </row>
    <row r="162" spans="2:60" ht="17.25">
      <c r="B162" s="1"/>
      <c r="C162" s="3"/>
      <c r="D162" s="3"/>
      <c r="E162" s="3"/>
      <c r="F162" s="3"/>
      <c r="G162" s="3"/>
      <c r="H162" s="3" t="s">
        <v>119</v>
      </c>
      <c r="I162" s="11" t="s">
        <v>96</v>
      </c>
      <c r="J162" s="11" t="s">
        <v>96</v>
      </c>
      <c r="K162" s="11" t="s">
        <v>96</v>
      </c>
      <c r="L162" s="11" t="s">
        <v>96</v>
      </c>
      <c r="M162" s="11" t="s">
        <v>96</v>
      </c>
      <c r="N162" s="11" t="s">
        <v>96</v>
      </c>
      <c r="O162" s="11" t="s">
        <v>96</v>
      </c>
      <c r="P162" s="11" t="s">
        <v>96</v>
      </c>
      <c r="Q162" s="11" t="s">
        <v>96</v>
      </c>
      <c r="R162" s="11" t="s">
        <v>96</v>
      </c>
      <c r="S162" s="11" t="s">
        <v>96</v>
      </c>
      <c r="T162" s="11" t="s">
        <v>96</v>
      </c>
      <c r="U162" s="11" t="s">
        <v>96</v>
      </c>
      <c r="V162" s="11" t="s">
        <v>96</v>
      </c>
      <c r="W162" s="11" t="s">
        <v>96</v>
      </c>
      <c r="X162" s="11" t="s">
        <v>96</v>
      </c>
      <c r="Y162" s="11" t="s">
        <v>96</v>
      </c>
      <c r="Z162" s="11" t="s">
        <v>96</v>
      </c>
      <c r="AA162" s="11" t="s">
        <v>96</v>
      </c>
      <c r="AB162" s="11" t="s">
        <v>96</v>
      </c>
      <c r="AC162" s="11" t="s">
        <v>96</v>
      </c>
      <c r="AD162" s="11" t="s">
        <v>96</v>
      </c>
      <c r="AE162" s="11" t="s">
        <v>96</v>
      </c>
      <c r="AF162" s="11" t="s">
        <v>96</v>
      </c>
      <c r="AG162" s="11" t="s">
        <v>96</v>
      </c>
      <c r="AH162" s="11" t="s">
        <v>96</v>
      </c>
      <c r="AI162" s="3"/>
      <c r="AK162" s="3"/>
      <c r="AL162" s="3"/>
      <c r="AM162" s="3"/>
      <c r="AN162" s="3"/>
      <c r="AO162" s="3"/>
      <c r="AP162" s="3"/>
      <c r="AQ162" s="3"/>
      <c r="AR162" s="3"/>
      <c r="AS162" s="3"/>
      <c r="AT162" s="3"/>
      <c r="AU162" s="3"/>
      <c r="AV162" s="3"/>
      <c r="AW162" s="1"/>
      <c r="AX162" s="1"/>
      <c r="AY162" s="1"/>
      <c r="AZ162" s="15"/>
      <c r="BA162" s="15"/>
      <c r="BB162" s="15"/>
      <c r="BC162" s="15"/>
      <c r="BD162" s="15"/>
      <c r="BE162" s="15"/>
      <c r="BF162" s="15"/>
      <c r="BG162" s="15"/>
      <c r="BH162" s="15"/>
    </row>
    <row r="163" spans="2:60" ht="17.25">
      <c r="B163" s="1"/>
      <c r="C163" s="3" t="s">
        <v>120</v>
      </c>
      <c r="D163" s="3"/>
      <c r="E163" s="11" t="s">
        <v>79</v>
      </c>
      <c r="F163" s="11" t="s">
        <v>80</v>
      </c>
      <c r="G163" s="3"/>
      <c r="H163" s="3" t="s">
        <v>121</v>
      </c>
      <c r="I163" s="3">
        <v>1</v>
      </c>
      <c r="J163" s="3">
        <f t="shared" ref="J163:AE163" si="63">I163+1</f>
        <v>2</v>
      </c>
      <c r="K163" s="3">
        <f t="shared" si="63"/>
        <v>3</v>
      </c>
      <c r="L163" s="3">
        <f t="shared" si="63"/>
        <v>4</v>
      </c>
      <c r="M163" s="3">
        <f t="shared" si="63"/>
        <v>5</v>
      </c>
      <c r="N163" s="3">
        <f t="shared" si="63"/>
        <v>6</v>
      </c>
      <c r="O163" s="3">
        <f t="shared" si="63"/>
        <v>7</v>
      </c>
      <c r="P163" s="3">
        <f t="shared" si="63"/>
        <v>8</v>
      </c>
      <c r="Q163" s="3">
        <f t="shared" si="63"/>
        <v>9</v>
      </c>
      <c r="R163" s="3">
        <f t="shared" si="63"/>
        <v>10</v>
      </c>
      <c r="S163" s="3">
        <f t="shared" si="63"/>
        <v>11</v>
      </c>
      <c r="T163" s="3">
        <f t="shared" si="63"/>
        <v>12</v>
      </c>
      <c r="U163" s="3">
        <f t="shared" si="63"/>
        <v>13</v>
      </c>
      <c r="V163" s="3">
        <f t="shared" si="63"/>
        <v>14</v>
      </c>
      <c r="W163" s="3">
        <f t="shared" si="63"/>
        <v>15</v>
      </c>
      <c r="X163" s="3">
        <f t="shared" si="63"/>
        <v>16</v>
      </c>
      <c r="Y163" s="3">
        <f t="shared" si="63"/>
        <v>17</v>
      </c>
      <c r="Z163" s="3">
        <f t="shared" si="63"/>
        <v>18</v>
      </c>
      <c r="AA163" s="3">
        <f t="shared" si="63"/>
        <v>19</v>
      </c>
      <c r="AB163" s="3">
        <f t="shared" si="63"/>
        <v>20</v>
      </c>
      <c r="AC163" s="3">
        <f t="shared" si="63"/>
        <v>21</v>
      </c>
      <c r="AD163" s="3">
        <f t="shared" si="63"/>
        <v>22</v>
      </c>
      <c r="AE163" s="3">
        <f t="shared" si="63"/>
        <v>23</v>
      </c>
      <c r="AF163" s="3">
        <f>AE163+1</f>
        <v>24</v>
      </c>
      <c r="AG163" s="3">
        <f>AF163+1</f>
        <v>25</v>
      </c>
      <c r="AH163" s="3">
        <f>AG163+1</f>
        <v>26</v>
      </c>
      <c r="AI163" s="3"/>
      <c r="AK163" s="3"/>
      <c r="AL163" s="3"/>
      <c r="AM163" s="3"/>
      <c r="AN163" s="3"/>
      <c r="AO163" s="3"/>
      <c r="AP163" s="3"/>
      <c r="AQ163" s="3"/>
      <c r="AR163" s="3"/>
      <c r="AS163" s="3"/>
      <c r="AT163" s="3"/>
      <c r="AU163" s="3"/>
      <c r="AV163" s="3"/>
      <c r="AW163" s="1"/>
      <c r="AX163" s="1"/>
      <c r="AY163" s="1"/>
      <c r="AZ163" s="15"/>
      <c r="BA163" s="15"/>
      <c r="BB163" s="15"/>
      <c r="BC163" s="15"/>
      <c r="BD163" s="15"/>
      <c r="BE163" s="15"/>
      <c r="BF163" s="15"/>
      <c r="BG163" s="15"/>
      <c r="BH163" s="15"/>
    </row>
    <row r="164" spans="2:60" ht="17.25">
      <c r="B164" s="1"/>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K164" s="3"/>
      <c r="AL164" s="3"/>
      <c r="AM164" s="3"/>
      <c r="AN164" s="3"/>
      <c r="AO164" s="3"/>
      <c r="AP164" s="3"/>
      <c r="AQ164" s="3"/>
      <c r="AR164" s="3"/>
      <c r="AS164" s="3"/>
      <c r="AT164" s="3"/>
      <c r="AU164" s="3"/>
      <c r="AV164" s="3"/>
      <c r="AW164" s="1"/>
      <c r="AX164" s="1"/>
      <c r="AY164" s="1"/>
      <c r="AZ164" s="15"/>
      <c r="BA164" s="15"/>
      <c r="BB164" s="15"/>
      <c r="BC164" s="15"/>
      <c r="BD164" s="15"/>
      <c r="BE164" s="15"/>
      <c r="BF164" s="15"/>
      <c r="BG164" s="15"/>
      <c r="BH164" s="15"/>
    </row>
    <row r="165" spans="2:60" ht="17.25">
      <c r="B165" s="1"/>
      <c r="C165" s="3">
        <v>1</v>
      </c>
      <c r="D165" s="3"/>
      <c r="E165" s="7">
        <f>(+I165/(1+E161))-$E$193</f>
        <v>-94309.225269414164</v>
      </c>
      <c r="F165" s="6">
        <f>IRR($H165:$I165,0.1)</f>
        <v>-0.38685754799606942</v>
      </c>
      <c r="G165" s="3"/>
      <c r="H165" s="5">
        <f t="shared" ref="H165:H189" si="64">-$E$193</f>
        <v>-220000</v>
      </c>
      <c r="I165" s="5">
        <f>G156</f>
        <v>134891.33944086471</v>
      </c>
      <c r="J165" s="5"/>
      <c r="K165" s="5"/>
      <c r="L165" s="5"/>
      <c r="M165" s="5"/>
      <c r="N165" s="5"/>
      <c r="O165" s="5"/>
      <c r="P165" s="5"/>
      <c r="Q165" s="5" t="s">
        <v>2</v>
      </c>
      <c r="R165" s="5" t="s">
        <v>2</v>
      </c>
      <c r="S165" s="5"/>
      <c r="T165" s="5" t="s">
        <v>2</v>
      </c>
      <c r="U165" s="5"/>
      <c r="V165" s="5"/>
      <c r="W165" s="5"/>
      <c r="X165" s="5"/>
      <c r="Y165" s="5"/>
      <c r="Z165" s="5"/>
      <c r="AA165" s="5"/>
      <c r="AB165" s="5"/>
      <c r="AC165" s="5"/>
      <c r="AD165" s="5"/>
      <c r="AE165" s="5"/>
      <c r="AF165" s="5"/>
      <c r="AG165" s="5"/>
      <c r="AH165" s="5"/>
      <c r="AI165" s="5"/>
      <c r="AK165" s="3"/>
      <c r="AL165" s="3"/>
      <c r="AM165" s="3"/>
      <c r="AN165" s="3"/>
      <c r="AO165" s="3"/>
      <c r="AP165" s="3"/>
      <c r="AQ165" s="3"/>
      <c r="AR165" s="3"/>
      <c r="AS165" s="3"/>
      <c r="AT165" s="3"/>
      <c r="AU165" s="3"/>
      <c r="AV165" s="3"/>
      <c r="AW165" s="1"/>
      <c r="AX165" s="1"/>
      <c r="AY165" s="1"/>
      <c r="AZ165" s="15"/>
      <c r="BA165" s="15"/>
      <c r="BB165" s="15"/>
      <c r="BC165" s="15"/>
      <c r="BD165" s="15"/>
      <c r="BE165" s="15"/>
      <c r="BF165" s="15"/>
      <c r="BG165" s="15"/>
      <c r="BH165" s="15"/>
    </row>
    <row r="166" spans="2:60" ht="17.25">
      <c r="B166" s="1"/>
      <c r="C166" s="3">
        <f t="shared" ref="C166:C189" si="65">C165+1</f>
        <v>2</v>
      </c>
      <c r="D166" s="3"/>
      <c r="E166" s="5">
        <f>NPV($E$161,$I166:$J166)-$E$193</f>
        <v>-79042.089721199387</v>
      </c>
      <c r="F166" s="6">
        <f>IRR($H166:$J166,0.1)</f>
        <v>-0.14265447344969218</v>
      </c>
      <c r="G166" s="3"/>
      <c r="H166" s="5">
        <f t="shared" si="64"/>
        <v>-220000</v>
      </c>
      <c r="I166" s="5">
        <f t="shared" ref="I166:I189" si="66">G$153</f>
        <v>2966.5229053366738</v>
      </c>
      <c r="J166" s="5">
        <f>H156</f>
        <v>159165.76227478197</v>
      </c>
      <c r="K166" s="5" t="s">
        <v>2</v>
      </c>
      <c r="L166" s="5" t="s">
        <v>2</v>
      </c>
      <c r="M166" s="5" t="s">
        <v>97</v>
      </c>
      <c r="N166" s="5" t="s">
        <v>2</v>
      </c>
      <c r="O166" s="5" t="s">
        <v>2</v>
      </c>
      <c r="P166" s="5" t="s">
        <v>2</v>
      </c>
      <c r="Q166" s="5" t="s">
        <v>2</v>
      </c>
      <c r="R166" s="5" t="s">
        <v>2</v>
      </c>
      <c r="S166" s="5" t="s">
        <v>2</v>
      </c>
      <c r="T166" s="5" t="s">
        <v>2</v>
      </c>
      <c r="U166" s="5" t="s">
        <v>2</v>
      </c>
      <c r="V166" s="5" t="s">
        <v>2</v>
      </c>
      <c r="W166" s="5" t="s">
        <v>2</v>
      </c>
      <c r="X166" s="5"/>
      <c r="Y166" s="5"/>
      <c r="Z166" s="5"/>
      <c r="AA166" s="5"/>
      <c r="AB166" s="5"/>
      <c r="AC166" s="5"/>
      <c r="AD166" s="5"/>
      <c r="AE166" s="5"/>
      <c r="AF166" s="5"/>
      <c r="AG166" s="5"/>
      <c r="AH166" s="5"/>
      <c r="AI166" s="5"/>
      <c r="AK166" s="3"/>
      <c r="AL166" s="3"/>
      <c r="AM166" s="3"/>
      <c r="AN166" s="3"/>
      <c r="AO166" s="3"/>
      <c r="AP166" s="3"/>
      <c r="AQ166" s="3"/>
      <c r="AR166" s="3"/>
      <c r="AS166" s="3"/>
      <c r="AT166" s="3"/>
      <c r="AU166" s="3"/>
      <c r="AV166" s="3"/>
      <c r="AW166" s="1"/>
      <c r="AX166" s="1"/>
      <c r="AY166" s="1"/>
      <c r="AZ166" s="15"/>
      <c r="BA166" s="15"/>
      <c r="BB166" s="15"/>
      <c r="BC166" s="15"/>
      <c r="BD166" s="15"/>
      <c r="BE166" s="15"/>
      <c r="BF166" s="15"/>
      <c r="BG166" s="15"/>
      <c r="BH166" s="15"/>
    </row>
    <row r="167" spans="2:60" ht="17.25">
      <c r="B167" s="1"/>
      <c r="C167" s="3">
        <f t="shared" si="65"/>
        <v>3</v>
      </c>
      <c r="D167" s="3"/>
      <c r="E167" s="5">
        <f>NPV($E$161,$I167:$K167)-$E$193</f>
        <v>-63210.595194328169</v>
      </c>
      <c r="F167" s="6">
        <f>IRR($H167:$K167,0.1)</f>
        <v>-4.3470389860616465E-2</v>
      </c>
      <c r="G167" s="3"/>
      <c r="H167" s="5">
        <f t="shared" si="64"/>
        <v>-220000</v>
      </c>
      <c r="I167" s="5">
        <f t="shared" si="66"/>
        <v>2966.5229053366738</v>
      </c>
      <c r="J167" s="5">
        <f t="shared" ref="J167:J189" si="67">H$153</f>
        <v>4808.7933500545605</v>
      </c>
      <c r="K167" s="5">
        <f>I156</f>
        <v>185224.68609562807</v>
      </c>
      <c r="L167" s="5" t="s">
        <v>2</v>
      </c>
      <c r="M167" s="5" t="s">
        <v>2</v>
      </c>
      <c r="N167" s="5" t="s">
        <v>2</v>
      </c>
      <c r="O167" s="5" t="s">
        <v>2</v>
      </c>
      <c r="P167" s="5" t="s">
        <v>2</v>
      </c>
      <c r="Q167" s="5" t="s">
        <v>97</v>
      </c>
      <c r="R167" s="5" t="s">
        <v>2</v>
      </c>
      <c r="S167" s="5" t="s">
        <v>2</v>
      </c>
      <c r="T167" s="5" t="s">
        <v>2</v>
      </c>
      <c r="U167" s="5" t="s">
        <v>2</v>
      </c>
      <c r="V167" s="5" t="s">
        <v>2</v>
      </c>
      <c r="W167" s="5" t="s">
        <v>2</v>
      </c>
      <c r="X167" s="5"/>
      <c r="Y167" s="5"/>
      <c r="Z167" s="5"/>
      <c r="AA167" s="5"/>
      <c r="AB167" s="5"/>
      <c r="AC167" s="5"/>
      <c r="AD167" s="5"/>
      <c r="AE167" s="5"/>
      <c r="AF167" s="5"/>
      <c r="AG167" s="5"/>
      <c r="AH167" s="5"/>
      <c r="AI167" s="5"/>
      <c r="AK167" s="3"/>
      <c r="AL167" s="3"/>
      <c r="AM167" s="3"/>
      <c r="AN167" s="3"/>
      <c r="AO167" s="3"/>
      <c r="AP167" s="3"/>
      <c r="AQ167" s="3"/>
      <c r="AR167" s="3"/>
      <c r="AS167" s="3"/>
      <c r="AT167" s="3"/>
      <c r="AU167" s="3"/>
      <c r="AV167" s="3"/>
      <c r="AW167" s="1"/>
      <c r="AX167" s="1"/>
      <c r="AY167" s="1"/>
      <c r="AZ167" s="15"/>
      <c r="BA167" s="15"/>
      <c r="BB167" s="15"/>
      <c r="BC167" s="15"/>
      <c r="BD167" s="15"/>
      <c r="BE167" s="15"/>
      <c r="BF167" s="15"/>
      <c r="BG167" s="15"/>
      <c r="BH167" s="15"/>
    </row>
    <row r="168" spans="2:60" ht="17.25">
      <c r="B168" s="1"/>
      <c r="C168" s="3">
        <f t="shared" si="65"/>
        <v>4</v>
      </c>
      <c r="D168" s="3"/>
      <c r="E168" s="5">
        <f>NPV($E$161,$I168:$L168)-$E$193</f>
        <v>-46783.334703209694</v>
      </c>
      <c r="F168" s="6">
        <f>IRR($H168:$L168,0.1)</f>
        <v>9.0666546776589918E-3</v>
      </c>
      <c r="G168" s="3"/>
      <c r="H168" s="5">
        <f t="shared" si="64"/>
        <v>-220000</v>
      </c>
      <c r="I168" s="5">
        <f t="shared" si="66"/>
        <v>2966.5229053366738</v>
      </c>
      <c r="J168" s="5">
        <f t="shared" si="67"/>
        <v>4808.7933500545605</v>
      </c>
      <c r="K168" s="5">
        <f t="shared" ref="K168:K189" si="68">I$153</f>
        <v>6723.1468273082501</v>
      </c>
      <c r="L168" s="5">
        <f>J156</f>
        <v>213359.38577854543</v>
      </c>
      <c r="M168" s="5" t="s">
        <v>2</v>
      </c>
      <c r="N168" s="5" t="s">
        <v>2</v>
      </c>
      <c r="O168" s="5" t="s">
        <v>2</v>
      </c>
      <c r="P168" s="5" t="s">
        <v>2</v>
      </c>
      <c r="Q168" s="5" t="s">
        <v>2</v>
      </c>
      <c r="R168" s="5" t="s">
        <v>2</v>
      </c>
      <c r="S168" s="5" t="s">
        <v>2</v>
      </c>
      <c r="T168" s="5" t="s">
        <v>2</v>
      </c>
      <c r="U168" s="5" t="s">
        <v>97</v>
      </c>
      <c r="V168" s="5" t="s">
        <v>2</v>
      </c>
      <c r="W168" s="5" t="s">
        <v>2</v>
      </c>
      <c r="X168" s="5"/>
      <c r="Y168" s="5"/>
      <c r="Z168" s="5"/>
      <c r="AA168" s="5"/>
      <c r="AB168" s="5"/>
      <c r="AC168" s="5"/>
      <c r="AD168" s="5"/>
      <c r="AE168" s="5"/>
      <c r="AF168" s="5"/>
      <c r="AG168" s="5"/>
      <c r="AH168" s="5"/>
      <c r="AI168" s="5"/>
      <c r="AK168" s="3"/>
      <c r="AL168" s="3"/>
      <c r="AM168" s="3"/>
      <c r="AN168" s="3"/>
      <c r="AO168" s="3"/>
      <c r="AP168" s="3"/>
      <c r="AQ168" s="3"/>
      <c r="AR168" s="3"/>
      <c r="AS168" s="3"/>
      <c r="AT168" s="3"/>
      <c r="AU168" s="3"/>
      <c r="AV168" s="3"/>
      <c r="AW168" s="1"/>
      <c r="AX168" s="1"/>
      <c r="AY168" s="1"/>
      <c r="AZ168" s="15"/>
      <c r="BA168" s="15"/>
      <c r="BB168" s="15"/>
      <c r="BC168" s="15"/>
      <c r="BD168" s="15"/>
      <c r="BE168" s="15"/>
      <c r="BF168" s="15"/>
      <c r="BG168" s="15"/>
      <c r="BH168" s="15"/>
    </row>
    <row r="169" spans="2:60" ht="17.25">
      <c r="B169" s="1"/>
      <c r="C169" s="3">
        <f t="shared" si="65"/>
        <v>5</v>
      </c>
      <c r="D169" s="3"/>
      <c r="E169" s="5">
        <f>NPV($E$161,$I169:$M169)-$E$193</f>
        <v>-29867.670050988207</v>
      </c>
      <c r="F169" s="6">
        <f>IRR($H169:$M169,0.1)</f>
        <v>4.1011674540395449E-2</v>
      </c>
      <c r="G169" s="3"/>
      <c r="H169" s="5">
        <f t="shared" si="64"/>
        <v>-220000</v>
      </c>
      <c r="I169" s="5">
        <f t="shared" si="66"/>
        <v>2966.5229053366738</v>
      </c>
      <c r="J169" s="5">
        <f t="shared" si="67"/>
        <v>4808.7933500545605</v>
      </c>
      <c r="K169" s="5">
        <f t="shared" si="68"/>
        <v>6723.1468273082501</v>
      </c>
      <c r="L169" s="5">
        <f t="shared" ref="L169:L189" si="69">J$153</f>
        <v>8889.1583154866894</v>
      </c>
      <c r="M169" s="5">
        <f>K156</f>
        <v>243519.43895003776</v>
      </c>
      <c r="N169" s="5" t="s">
        <v>2</v>
      </c>
      <c r="O169" s="5" t="s">
        <v>2</v>
      </c>
      <c r="P169" s="5" t="s">
        <v>2</v>
      </c>
      <c r="Q169" s="5" t="s">
        <v>2</v>
      </c>
      <c r="R169" s="5" t="s">
        <v>2</v>
      </c>
      <c r="S169" s="5" t="s">
        <v>2</v>
      </c>
      <c r="T169" s="5" t="s">
        <v>2</v>
      </c>
      <c r="U169" s="5" t="s">
        <v>2</v>
      </c>
      <c r="V169" s="5" t="s">
        <v>2</v>
      </c>
      <c r="W169" s="5" t="s">
        <v>97</v>
      </c>
      <c r="X169" s="5"/>
      <c r="Y169" s="5"/>
      <c r="Z169" s="5"/>
      <c r="AA169" s="5"/>
      <c r="AB169" s="5"/>
      <c r="AC169" s="5"/>
      <c r="AD169" s="5"/>
      <c r="AE169" s="5"/>
      <c r="AF169" s="5"/>
      <c r="AG169" s="5"/>
      <c r="AH169" s="5"/>
      <c r="AI169" s="5"/>
      <c r="AK169" s="3"/>
      <c r="AL169" s="3"/>
      <c r="AM169" s="3"/>
      <c r="AN169" s="3"/>
      <c r="AO169" s="3"/>
      <c r="AP169" s="3"/>
      <c r="AQ169" s="3"/>
      <c r="AR169" s="3"/>
      <c r="AS169" s="3"/>
      <c r="AT169" s="3"/>
      <c r="AU169" s="3"/>
      <c r="AV169" s="3"/>
      <c r="AW169" s="1"/>
      <c r="AX169" s="1"/>
      <c r="AY169" s="1"/>
      <c r="AZ169" s="15"/>
      <c r="BA169" s="15"/>
      <c r="BB169" s="15"/>
      <c r="BC169" s="15"/>
      <c r="BD169" s="15"/>
      <c r="BE169" s="15"/>
      <c r="BF169" s="15"/>
      <c r="BG169" s="15"/>
      <c r="BH169" s="15"/>
    </row>
    <row r="170" spans="2:60" ht="17.25">
      <c r="B170" s="1"/>
      <c r="C170" s="3">
        <f t="shared" si="65"/>
        <v>6</v>
      </c>
      <c r="D170" s="3"/>
      <c r="E170" s="5">
        <f>NPV($E$161,$I170:$N170)-$E$193</f>
        <v>-12560.892262688139</v>
      </c>
      <c r="F170" s="6">
        <f>IRR($H170:$N170,0.1)</f>
        <v>6.2143061745158157E-2</v>
      </c>
      <c r="G170" s="3"/>
      <c r="H170" s="5">
        <f t="shared" si="64"/>
        <v>-220000</v>
      </c>
      <c r="I170" s="5">
        <f t="shared" si="66"/>
        <v>2966.5229053366738</v>
      </c>
      <c r="J170" s="5">
        <f t="shared" si="67"/>
        <v>4808.7933500545605</v>
      </c>
      <c r="K170" s="5">
        <f t="shared" si="68"/>
        <v>6723.1468273082501</v>
      </c>
      <c r="L170" s="5">
        <f t="shared" si="69"/>
        <v>8889.1583154866894</v>
      </c>
      <c r="M170" s="5">
        <f t="shared" ref="M170:M189" si="70">K$153</f>
        <v>11136.412111390413</v>
      </c>
      <c r="N170" s="5">
        <f>L156</f>
        <v>275835.82366722717</v>
      </c>
      <c r="O170" s="5" t="s">
        <v>2</v>
      </c>
      <c r="P170" s="5" t="s">
        <v>2</v>
      </c>
      <c r="Q170" s="5" t="s">
        <v>2</v>
      </c>
      <c r="R170" s="5" t="s">
        <v>2</v>
      </c>
      <c r="S170" s="5" t="s">
        <v>2</v>
      </c>
      <c r="T170" s="5" t="s">
        <v>2</v>
      </c>
      <c r="U170" s="5" t="s">
        <v>2</v>
      </c>
      <c r="V170" s="5" t="s">
        <v>2</v>
      </c>
      <c r="W170" s="5" t="s">
        <v>2</v>
      </c>
      <c r="X170" s="5"/>
      <c r="Y170" s="5"/>
      <c r="Z170" s="5"/>
      <c r="AA170" s="5"/>
      <c r="AB170" s="5"/>
      <c r="AC170" s="5"/>
      <c r="AD170" s="5"/>
      <c r="AE170" s="5"/>
      <c r="AF170" s="5"/>
      <c r="AG170" s="5"/>
      <c r="AH170" s="5"/>
      <c r="AI170" s="5"/>
      <c r="AK170" s="3"/>
      <c r="AL170" s="3"/>
      <c r="AM170" s="3"/>
      <c r="AN170" s="3"/>
      <c r="AO170" s="3"/>
      <c r="AP170" s="3"/>
      <c r="AQ170" s="3"/>
      <c r="AR170" s="3"/>
      <c r="AS170" s="3"/>
      <c r="AT170" s="3"/>
      <c r="AU170" s="3"/>
      <c r="AV170" s="3"/>
      <c r="AW170" s="1"/>
      <c r="AX170" s="1"/>
      <c r="AY170" s="1"/>
      <c r="AZ170" s="15"/>
      <c r="BA170" s="15"/>
      <c r="BB170" s="15"/>
      <c r="BC170" s="15"/>
      <c r="BD170" s="15"/>
      <c r="BE170" s="15"/>
      <c r="BF170" s="15"/>
      <c r="BG170" s="15"/>
      <c r="BH170" s="15"/>
    </row>
    <row r="171" spans="2:60" ht="17.25">
      <c r="B171" s="1"/>
      <c r="C171" s="3">
        <f t="shared" si="65"/>
        <v>7</v>
      </c>
      <c r="D171" s="3"/>
      <c r="E171" s="5">
        <f>NPV($E$161,$I171:$O171)-$E$193</f>
        <v>5048.9454658861505</v>
      </c>
      <c r="F171" s="6">
        <f>IRR($H171:$O171,0.1)</f>
        <v>7.6932081013546538E-2</v>
      </c>
      <c r="G171" s="3"/>
      <c r="H171" s="5">
        <f t="shared" si="64"/>
        <v>-220000</v>
      </c>
      <c r="I171" s="5">
        <f t="shared" si="66"/>
        <v>2966.5229053366738</v>
      </c>
      <c r="J171" s="5">
        <f t="shared" si="67"/>
        <v>4808.7933500545605</v>
      </c>
      <c r="K171" s="5">
        <f t="shared" si="68"/>
        <v>6723.1468273082501</v>
      </c>
      <c r="L171" s="5">
        <f t="shared" si="69"/>
        <v>8889.1583154866894</v>
      </c>
      <c r="M171" s="5">
        <f t="shared" si="70"/>
        <v>11136.412111390413</v>
      </c>
      <c r="N171" s="5">
        <f t="shared" ref="N171:N189" si="71">L$153</f>
        <v>13466.917780278709</v>
      </c>
      <c r="O171" s="5">
        <f>M156</f>
        <v>310449.17743163346</v>
      </c>
      <c r="P171" s="5" t="s">
        <v>2</v>
      </c>
      <c r="Q171" s="5" t="s">
        <v>2</v>
      </c>
      <c r="R171" s="5" t="s">
        <v>2</v>
      </c>
      <c r="S171" s="5" t="s">
        <v>2</v>
      </c>
      <c r="T171" s="5" t="s">
        <v>2</v>
      </c>
      <c r="U171" s="5" t="s">
        <v>2</v>
      </c>
      <c r="V171" s="5" t="s">
        <v>2</v>
      </c>
      <c r="W171" s="5" t="s">
        <v>97</v>
      </c>
      <c r="X171" s="5"/>
      <c r="Y171" s="5"/>
      <c r="Z171" s="5"/>
      <c r="AA171" s="5"/>
      <c r="AB171" s="5"/>
      <c r="AC171" s="5"/>
      <c r="AD171" s="5"/>
      <c r="AE171" s="5"/>
      <c r="AF171" s="5"/>
      <c r="AG171" s="5"/>
      <c r="AH171" s="5"/>
      <c r="AI171" s="5"/>
      <c r="AK171" s="3"/>
      <c r="AL171" s="3"/>
      <c r="AM171" s="3"/>
      <c r="AN171" s="3"/>
      <c r="AO171" s="3"/>
      <c r="AP171" s="3"/>
      <c r="AQ171" s="3"/>
      <c r="AR171" s="3"/>
      <c r="AS171" s="3"/>
      <c r="AT171" s="3"/>
      <c r="AU171" s="3"/>
      <c r="AV171" s="3"/>
      <c r="AW171" s="1"/>
      <c r="AX171" s="1"/>
      <c r="AY171" s="1"/>
      <c r="AZ171" s="15"/>
      <c r="BA171" s="15"/>
      <c r="BB171" s="15"/>
      <c r="BC171" s="15"/>
      <c r="BD171" s="15"/>
      <c r="BE171" s="15"/>
      <c r="BF171" s="15"/>
      <c r="BG171" s="15"/>
      <c r="BH171" s="15"/>
    </row>
    <row r="172" spans="2:60" ht="17.25">
      <c r="B172" s="1"/>
      <c r="C172" s="3">
        <f t="shared" si="65"/>
        <v>8</v>
      </c>
      <c r="D172" s="3"/>
      <c r="E172" s="5">
        <f>NPV($E$161,$I172:$P172)-$E$193</f>
        <v>22882.26038147026</v>
      </c>
      <c r="F172" s="6">
        <f>IRR($H172:$P172,0.1)</f>
        <v>8.7705418181575956E-2</v>
      </c>
      <c r="G172" s="3"/>
      <c r="H172" s="5">
        <f t="shared" si="64"/>
        <v>-220000</v>
      </c>
      <c r="I172" s="5">
        <f t="shared" si="66"/>
        <v>2966.5229053366738</v>
      </c>
      <c r="J172" s="5">
        <f t="shared" si="67"/>
        <v>4808.7933500545605</v>
      </c>
      <c r="K172" s="5">
        <f t="shared" si="68"/>
        <v>6723.1468273082501</v>
      </c>
      <c r="L172" s="5">
        <f t="shared" si="69"/>
        <v>8889.1583154866894</v>
      </c>
      <c r="M172" s="5">
        <f t="shared" si="70"/>
        <v>11136.412111390413</v>
      </c>
      <c r="N172" s="5">
        <f t="shared" si="71"/>
        <v>13466.917780278709</v>
      </c>
      <c r="O172" s="5">
        <f t="shared" ref="O172:O189" si="72">M$153</f>
        <v>15882.627795237637</v>
      </c>
      <c r="P172" s="5">
        <f>N156</f>
        <v>347510.58786724217</v>
      </c>
      <c r="Q172" s="5" t="s">
        <v>2</v>
      </c>
      <c r="R172" s="5" t="s">
        <v>97</v>
      </c>
      <c r="S172" s="5" t="s">
        <v>2</v>
      </c>
      <c r="T172" s="5" t="s">
        <v>2</v>
      </c>
      <c r="U172" s="5" t="s">
        <v>2</v>
      </c>
      <c r="V172" s="5" t="s">
        <v>2</v>
      </c>
      <c r="W172" s="5" t="s">
        <v>2</v>
      </c>
      <c r="X172" s="5"/>
      <c r="Y172" s="5"/>
      <c r="Z172" s="5"/>
      <c r="AA172" s="5"/>
      <c r="AB172" s="5"/>
      <c r="AC172" s="5"/>
      <c r="AD172" s="5"/>
      <c r="AE172" s="5"/>
      <c r="AF172" s="5"/>
      <c r="AG172" s="5"/>
      <c r="AH172" s="5"/>
      <c r="AI172" s="5"/>
      <c r="AK172" s="3"/>
      <c r="AL172" s="3"/>
      <c r="AM172" s="3"/>
      <c r="AN172" s="3"/>
      <c r="AO172" s="3"/>
      <c r="AP172" s="3"/>
      <c r="AQ172" s="3"/>
      <c r="AR172" s="3"/>
      <c r="AS172" s="3"/>
      <c r="AT172" s="52" t="s">
        <v>122</v>
      </c>
      <c r="AU172" s="52"/>
      <c r="AV172" s="3"/>
      <c r="AW172" s="1"/>
      <c r="AX172" s="1"/>
      <c r="AY172" s="1"/>
      <c r="AZ172" s="15"/>
      <c r="BA172" s="15"/>
      <c r="BB172" s="15"/>
      <c r="BC172" s="15"/>
      <c r="BD172" s="15"/>
      <c r="BE172" s="15"/>
      <c r="BF172" s="15"/>
      <c r="BG172" s="15"/>
      <c r="BH172" s="15"/>
    </row>
    <row r="173" spans="2:60" ht="17.25">
      <c r="B173" s="1"/>
      <c r="C173" s="3">
        <f t="shared" si="65"/>
        <v>9</v>
      </c>
      <c r="D173" s="3"/>
      <c r="E173" s="5">
        <f>NPV($E$161,$I173:$Q173)-$E$193</f>
        <v>40867.233305644477</v>
      </c>
      <c r="F173" s="6">
        <f>IRR($H173:$Q173,0.1)</f>
        <v>9.578962912799649E-2</v>
      </c>
      <c r="G173" s="3"/>
      <c r="H173" s="5">
        <f t="shared" si="64"/>
        <v>-220000</v>
      </c>
      <c r="I173" s="5">
        <f t="shared" si="66"/>
        <v>2966.5229053366738</v>
      </c>
      <c r="J173" s="5">
        <f t="shared" si="67"/>
        <v>4808.7933500545605</v>
      </c>
      <c r="K173" s="5">
        <f t="shared" si="68"/>
        <v>6723.1468273082501</v>
      </c>
      <c r="L173" s="5">
        <f t="shared" si="69"/>
        <v>8889.1583154866894</v>
      </c>
      <c r="M173" s="5">
        <f t="shared" si="70"/>
        <v>11136.412111390413</v>
      </c>
      <c r="N173" s="5">
        <f t="shared" si="71"/>
        <v>13466.917780278709</v>
      </c>
      <c r="O173" s="5">
        <f t="shared" si="72"/>
        <v>15882.627795237637</v>
      </c>
      <c r="P173" s="5">
        <f t="shared" ref="P173:P189" si="73">N$153</f>
        <v>18385.42180404914</v>
      </c>
      <c r="Q173" s="5">
        <f>O156</f>
        <v>387182.452421928</v>
      </c>
      <c r="R173" s="5" t="s">
        <v>2</v>
      </c>
      <c r="S173" s="5" t="s">
        <v>2</v>
      </c>
      <c r="T173" s="5" t="s">
        <v>2</v>
      </c>
      <c r="U173" s="5" t="s">
        <v>2</v>
      </c>
      <c r="V173" s="5" t="s">
        <v>2</v>
      </c>
      <c r="W173" s="5" t="s">
        <v>2</v>
      </c>
      <c r="X173" s="5"/>
      <c r="Y173" s="5"/>
      <c r="Z173" s="5"/>
      <c r="AA173" s="5"/>
      <c r="AB173" s="5"/>
      <c r="AC173" s="5"/>
      <c r="AD173" s="5"/>
      <c r="AE173" s="5"/>
      <c r="AF173" s="5"/>
      <c r="AG173" s="5"/>
      <c r="AH173" s="5"/>
      <c r="AI173" s="5"/>
      <c r="AK173" s="3"/>
      <c r="AL173" s="3"/>
      <c r="AM173" s="3"/>
      <c r="AN173" s="3"/>
      <c r="AO173" s="3"/>
      <c r="AP173" s="3"/>
      <c r="AQ173" s="3"/>
      <c r="AR173" s="3"/>
      <c r="AS173" s="3"/>
      <c r="AT173" s="3"/>
      <c r="AU173" s="3"/>
      <c r="AV173" s="3"/>
      <c r="AW173" s="1"/>
      <c r="AX173" s="1"/>
      <c r="AY173" s="1"/>
      <c r="AZ173" s="15"/>
      <c r="BA173" s="15"/>
      <c r="BB173" s="15"/>
      <c r="BC173" s="15"/>
      <c r="BD173" s="15"/>
      <c r="BE173" s="15"/>
      <c r="BF173" s="15"/>
      <c r="BG173" s="15"/>
      <c r="BH173" s="15"/>
    </row>
    <row r="174" spans="2:60" ht="17.25">
      <c r="B174" s="1"/>
      <c r="C174" s="3">
        <f t="shared" si="65"/>
        <v>10</v>
      </c>
      <c r="D174" s="3"/>
      <c r="E174" s="5">
        <f>NPV($E$161,$I174:$R174)-$E$193</f>
        <v>58939.157625388762</v>
      </c>
      <c r="F174" s="6">
        <f>IRR($H174:$R174,0.1)</f>
        <v>0.10199434040667898</v>
      </c>
      <c r="G174" s="3"/>
      <c r="H174" s="5">
        <f t="shared" si="64"/>
        <v>-220000</v>
      </c>
      <c r="I174" s="5">
        <f t="shared" si="66"/>
        <v>2966.5229053366738</v>
      </c>
      <c r="J174" s="5">
        <f t="shared" si="67"/>
        <v>4808.7933500545605</v>
      </c>
      <c r="K174" s="5">
        <f t="shared" si="68"/>
        <v>6723.1468273082501</v>
      </c>
      <c r="L174" s="5">
        <f t="shared" si="69"/>
        <v>8889.1583154866894</v>
      </c>
      <c r="M174" s="5">
        <f t="shared" si="70"/>
        <v>11136.412111390413</v>
      </c>
      <c r="N174" s="5">
        <f t="shared" si="71"/>
        <v>13466.917780278709</v>
      </c>
      <c r="O174" s="5">
        <f t="shared" si="72"/>
        <v>15882.627795237637</v>
      </c>
      <c r="P174" s="5">
        <f t="shared" si="73"/>
        <v>18385.42180404914</v>
      </c>
      <c r="Q174" s="5">
        <f t="shared" ref="Q174:Q189" si="74">O$153</f>
        <v>20977.088996008177</v>
      </c>
      <c r="R174" s="5">
        <f>P156</f>
        <v>429639.41332491423</v>
      </c>
      <c r="S174" s="5" t="s">
        <v>2</v>
      </c>
      <c r="T174" s="5" t="s">
        <v>2</v>
      </c>
      <c r="U174" s="5" t="s">
        <v>2</v>
      </c>
      <c r="V174" s="5" t="s">
        <v>97</v>
      </c>
      <c r="W174" s="5" t="s">
        <v>2</v>
      </c>
      <c r="X174" s="5"/>
      <c r="Y174" s="5"/>
      <c r="Z174" s="5"/>
      <c r="AA174" s="5"/>
      <c r="AB174" s="5"/>
      <c r="AC174" s="5"/>
      <c r="AD174" s="5"/>
      <c r="AE174" s="5"/>
      <c r="AF174" s="5"/>
      <c r="AG174" s="5"/>
      <c r="AH174" s="5"/>
      <c r="AI174" s="5"/>
      <c r="AK174" s="3"/>
      <c r="AL174" s="3"/>
      <c r="AM174" s="3"/>
      <c r="AN174" s="3"/>
      <c r="AO174" s="3"/>
      <c r="AP174" s="3"/>
      <c r="AQ174" s="3"/>
      <c r="AR174" s="11" t="s">
        <v>50</v>
      </c>
      <c r="AS174" s="11" t="s">
        <v>123</v>
      </c>
      <c r="AT174" s="11" t="s">
        <v>94</v>
      </c>
      <c r="AU174" s="11" t="s">
        <v>124</v>
      </c>
      <c r="AV174" s="11" t="s">
        <v>125</v>
      </c>
      <c r="AW174" s="1"/>
      <c r="AX174" s="1"/>
      <c r="AY174" s="1"/>
      <c r="AZ174" s="15"/>
      <c r="BA174" s="15"/>
      <c r="BB174" s="15"/>
      <c r="BC174" s="15"/>
      <c r="BD174" s="15"/>
      <c r="BE174" s="15"/>
      <c r="BF174" s="15"/>
      <c r="BG174" s="15"/>
      <c r="BH174" s="15"/>
    </row>
    <row r="175" spans="2:60" ht="17.25">
      <c r="B175" s="1"/>
      <c r="C175" s="3">
        <f t="shared" si="65"/>
        <v>11</v>
      </c>
      <c r="D175" s="3"/>
      <c r="E175" s="5">
        <f>NPV($E$161,$I175:$S175)-$E$193</f>
        <v>77039.839834921586</v>
      </c>
      <c r="F175" s="6">
        <f>IRR($H175:$S175,0.1)</f>
        <v>0.10684044216603827</v>
      </c>
      <c r="G175" s="3"/>
      <c r="H175" s="5">
        <f t="shared" si="64"/>
        <v>-220000</v>
      </c>
      <c r="I175" s="5">
        <f t="shared" si="66"/>
        <v>2966.5229053366738</v>
      </c>
      <c r="J175" s="5">
        <f t="shared" si="67"/>
        <v>4808.7933500545605</v>
      </c>
      <c r="K175" s="5">
        <f t="shared" si="68"/>
        <v>6723.1468273082501</v>
      </c>
      <c r="L175" s="5">
        <f t="shared" si="69"/>
        <v>8889.1583154866894</v>
      </c>
      <c r="M175" s="5">
        <f t="shared" si="70"/>
        <v>11136.412111390413</v>
      </c>
      <c r="N175" s="5">
        <f t="shared" si="71"/>
        <v>13466.917780278709</v>
      </c>
      <c r="O175" s="5">
        <f t="shared" si="72"/>
        <v>15882.627795237637</v>
      </c>
      <c r="P175" s="5">
        <f t="shared" si="73"/>
        <v>18385.42180404914</v>
      </c>
      <c r="Q175" s="5">
        <f t="shared" si="74"/>
        <v>20977.088996008177</v>
      </c>
      <c r="R175" s="5">
        <f t="shared" ref="R175:R189" si="75">P$153</f>
        <v>23659.308373909735</v>
      </c>
      <c r="S175" s="5">
        <f>Q156</f>
        <v>475069.37460493465</v>
      </c>
      <c r="T175" s="5" t="s">
        <v>2</v>
      </c>
      <c r="U175" s="5" t="s">
        <v>2</v>
      </c>
      <c r="V175" s="5" t="s">
        <v>2</v>
      </c>
      <c r="W175" s="5" t="s">
        <v>2</v>
      </c>
      <c r="X175" s="5"/>
      <c r="Y175" s="5"/>
      <c r="Z175" s="5"/>
      <c r="AA175" s="5"/>
      <c r="AB175" s="5"/>
      <c r="AC175" s="5"/>
      <c r="AD175" s="5"/>
      <c r="AE175" s="5"/>
      <c r="AF175" s="5"/>
      <c r="AG175" s="5"/>
      <c r="AH175" s="5"/>
      <c r="AI175" s="5"/>
      <c r="AK175" s="3"/>
      <c r="AL175" s="3"/>
      <c r="AM175" s="3"/>
      <c r="AN175" s="3"/>
      <c r="AO175" s="3"/>
      <c r="AP175" s="3"/>
      <c r="AQ175" s="3"/>
      <c r="AR175" s="11" t="s">
        <v>2</v>
      </c>
      <c r="AS175" s="11" t="s">
        <v>97</v>
      </c>
      <c r="AT175" s="11" t="s">
        <v>2</v>
      </c>
      <c r="AU175" s="11" t="s">
        <v>2</v>
      </c>
      <c r="AV175" s="10" t="s">
        <v>2</v>
      </c>
      <c r="AW175" s="1"/>
      <c r="AX175" s="1"/>
      <c r="AY175" s="1"/>
      <c r="AZ175" s="15"/>
      <c r="BA175" s="15"/>
      <c r="BB175" s="15"/>
      <c r="BC175" s="15"/>
      <c r="BD175" s="15"/>
      <c r="BE175" s="15"/>
      <c r="BF175" s="15"/>
      <c r="BG175" s="15"/>
      <c r="BH175" s="15"/>
    </row>
    <row r="176" spans="2:60" ht="17.25">
      <c r="B176" s="1"/>
      <c r="C176" s="3">
        <f t="shared" si="65"/>
        <v>12</v>
      </c>
      <c r="D176" s="3"/>
      <c r="E176" s="5">
        <f>NPV($E$161,$I176:$T176)-$E$193</f>
        <v>95117.047649053449</v>
      </c>
      <c r="F176" s="6">
        <f>IRR($H176:$T176,0.1)</f>
        <v>0.11067745242862825</v>
      </c>
      <c r="G176" s="3" t="s">
        <v>2</v>
      </c>
      <c r="H176" s="5">
        <f t="shared" si="64"/>
        <v>-220000</v>
      </c>
      <c r="I176" s="5">
        <f t="shared" si="66"/>
        <v>2966.5229053366738</v>
      </c>
      <c r="J176" s="5">
        <f t="shared" si="67"/>
        <v>4808.7933500545605</v>
      </c>
      <c r="K176" s="5">
        <f t="shared" si="68"/>
        <v>6723.1468273082501</v>
      </c>
      <c r="L176" s="5">
        <f t="shared" si="69"/>
        <v>8889.1583154866894</v>
      </c>
      <c r="M176" s="5">
        <f t="shared" si="70"/>
        <v>11136.412111390413</v>
      </c>
      <c r="N176" s="5">
        <f t="shared" si="71"/>
        <v>13466.917780278709</v>
      </c>
      <c r="O176" s="5">
        <f t="shared" si="72"/>
        <v>15882.627795237637</v>
      </c>
      <c r="P176" s="5">
        <f t="shared" si="73"/>
        <v>18385.42180404914</v>
      </c>
      <c r="Q176" s="5">
        <f t="shared" si="74"/>
        <v>20977.088996008177</v>
      </c>
      <c r="R176" s="5">
        <f t="shared" si="75"/>
        <v>23659.308373909735</v>
      </c>
      <c r="S176" s="5">
        <f t="shared" ref="S176:S189" si="76">Q$153</f>
        <v>26433.626717573767</v>
      </c>
      <c r="T176" s="5">
        <f>R156</f>
        <v>523674.60859864519</v>
      </c>
      <c r="U176" s="5" t="s">
        <v>2</v>
      </c>
      <c r="V176" s="5" t="s">
        <v>2</v>
      </c>
      <c r="W176" s="5" t="s">
        <v>2</v>
      </c>
      <c r="X176" s="5"/>
      <c r="Y176" s="5"/>
      <c r="Z176" s="5"/>
      <c r="AA176" s="5"/>
      <c r="AB176" s="5"/>
      <c r="AC176" s="5"/>
      <c r="AD176" s="5"/>
      <c r="AE176" s="5"/>
      <c r="AF176" s="5"/>
      <c r="AG176" s="5"/>
      <c r="AH176" s="5"/>
      <c r="AI176" s="5"/>
      <c r="AK176" s="3"/>
      <c r="AL176" s="3"/>
      <c r="AM176" s="3"/>
      <c r="AN176" s="3"/>
      <c r="AO176" s="3"/>
      <c r="AP176" s="3"/>
      <c r="AQ176" s="3"/>
      <c r="AR176" s="3"/>
      <c r="AS176" s="32"/>
      <c r="AT176" s="32"/>
      <c r="AU176" s="32"/>
      <c r="AV176" s="32">
        <f>G7</f>
        <v>660000</v>
      </c>
      <c r="AW176" s="1"/>
      <c r="AX176" s="1"/>
      <c r="AY176" s="1"/>
      <c r="AZ176" s="15"/>
      <c r="BA176" s="15"/>
      <c r="BB176" s="15"/>
      <c r="BC176" s="15"/>
      <c r="BD176" s="15"/>
      <c r="BE176" s="15"/>
      <c r="BF176" s="15"/>
      <c r="BG176" s="15"/>
      <c r="BH176" s="15"/>
    </row>
    <row r="177" spans="2:60" ht="17.25">
      <c r="B177" s="1"/>
      <c r="C177" s="3">
        <f t="shared" si="65"/>
        <v>13</v>
      </c>
      <c r="D177" s="3"/>
      <c r="E177" s="5">
        <f>NPV($E$161,$I177:$U177)-$E$193</f>
        <v>113124.00201088772</v>
      </c>
      <c r="F177" s="6">
        <f>IRR($H177:$U177,0.1)</f>
        <v>0.11374808341040743</v>
      </c>
      <c r="G177" s="3"/>
      <c r="H177" s="5">
        <f t="shared" si="64"/>
        <v>-220000</v>
      </c>
      <c r="I177" s="5">
        <f t="shared" si="66"/>
        <v>2966.5229053366738</v>
      </c>
      <c r="J177" s="5">
        <f t="shared" si="67"/>
        <v>4808.7933500545605</v>
      </c>
      <c r="K177" s="5">
        <f t="shared" si="68"/>
        <v>6723.1468273082501</v>
      </c>
      <c r="L177" s="5">
        <f t="shared" si="69"/>
        <v>8889.1583154866894</v>
      </c>
      <c r="M177" s="5">
        <f t="shared" si="70"/>
        <v>11136.412111390413</v>
      </c>
      <c r="N177" s="5">
        <f t="shared" si="71"/>
        <v>13466.917780278709</v>
      </c>
      <c r="O177" s="5">
        <f t="shared" si="72"/>
        <v>15882.627795237637</v>
      </c>
      <c r="P177" s="5">
        <f t="shared" si="73"/>
        <v>18385.42180404914</v>
      </c>
      <c r="Q177" s="5">
        <f t="shared" si="74"/>
        <v>20977.088996008177</v>
      </c>
      <c r="R177" s="5">
        <f t="shared" si="75"/>
        <v>23659.308373909735</v>
      </c>
      <c r="S177" s="5">
        <f t="shared" si="76"/>
        <v>26433.626717573767</v>
      </c>
      <c r="T177" s="5">
        <f t="shared" ref="T177:T189" si="77">R$153</f>
        <v>29301.434004635848</v>
      </c>
      <c r="U177" s="5">
        <f>S156</f>
        <v>575672.96006150648</v>
      </c>
      <c r="V177" s="5" t="s">
        <v>97</v>
      </c>
      <c r="W177" s="5" t="s">
        <v>2</v>
      </c>
      <c r="X177" s="5"/>
      <c r="Y177" s="5"/>
      <c r="Z177" s="5"/>
      <c r="AA177" s="5"/>
      <c r="AB177" s="5"/>
      <c r="AC177" s="5"/>
      <c r="AD177" s="5"/>
      <c r="AE177" s="5"/>
      <c r="AF177" s="5"/>
      <c r="AG177" s="5"/>
      <c r="AH177" s="5"/>
      <c r="AI177" s="5"/>
      <c r="AK177" s="3"/>
      <c r="AL177" s="3"/>
      <c r="AM177" s="3"/>
      <c r="AN177" s="3"/>
      <c r="AO177" s="3"/>
      <c r="AP177" s="3"/>
      <c r="AQ177" s="3"/>
      <c r="AR177" s="3">
        <v>1</v>
      </c>
      <c r="AS177" s="32">
        <f>PMT(G8,G9,-G7)</f>
        <v>68832.259652663328</v>
      </c>
      <c r="AT177" s="32">
        <f>AV176*$G$8</f>
        <v>61380</v>
      </c>
      <c r="AU177" s="32">
        <f t="shared" ref="AU177:AU201" si="78">AS177-AT177</f>
        <v>7452.2596526633279</v>
      </c>
      <c r="AV177" s="32">
        <f t="shared" ref="AV177:AV200" si="79">AV176-AU177</f>
        <v>652547.74034733663</v>
      </c>
      <c r="AW177" s="1"/>
      <c r="AX177" s="1"/>
      <c r="AY177" s="1"/>
      <c r="AZ177" s="15"/>
      <c r="BA177" s="15"/>
      <c r="BB177" s="15"/>
      <c r="BC177" s="15"/>
      <c r="BD177" s="15"/>
      <c r="BE177" s="15"/>
      <c r="BF177" s="15"/>
      <c r="BG177" s="15"/>
      <c r="BH177" s="15"/>
    </row>
    <row r="178" spans="2:60" ht="17.25">
      <c r="B178" s="1"/>
      <c r="C178" s="3">
        <f t="shared" si="65"/>
        <v>14</v>
      </c>
      <c r="D178" s="3"/>
      <c r="E178" s="5">
        <f>NPV($E$161,$I178:$V178)-$E$193</f>
        <v>131018.90959653398</v>
      </c>
      <c r="F178" s="6">
        <f>IRR($H178:$V178,0.1)</f>
        <v>0.11622575294595694</v>
      </c>
      <c r="G178" s="3"/>
      <c r="H178" s="5">
        <f t="shared" si="64"/>
        <v>-220000</v>
      </c>
      <c r="I178" s="5">
        <f t="shared" si="66"/>
        <v>2966.5229053366738</v>
      </c>
      <c r="J178" s="5">
        <f t="shared" si="67"/>
        <v>4808.7933500545605</v>
      </c>
      <c r="K178" s="5">
        <f t="shared" si="68"/>
        <v>6723.1468273082501</v>
      </c>
      <c r="L178" s="5">
        <f t="shared" si="69"/>
        <v>8889.1583154866894</v>
      </c>
      <c r="M178" s="5">
        <f t="shared" si="70"/>
        <v>11136.412111390413</v>
      </c>
      <c r="N178" s="5">
        <f t="shared" si="71"/>
        <v>13466.917780278709</v>
      </c>
      <c r="O178" s="5">
        <f t="shared" si="72"/>
        <v>15882.627795237637</v>
      </c>
      <c r="P178" s="5">
        <f t="shared" si="73"/>
        <v>18385.42180404914</v>
      </c>
      <c r="Q178" s="5">
        <f t="shared" si="74"/>
        <v>20977.088996008177</v>
      </c>
      <c r="R178" s="5">
        <f t="shared" si="75"/>
        <v>23659.308373909735</v>
      </c>
      <c r="S178" s="5">
        <f t="shared" si="76"/>
        <v>26433.626717573767</v>
      </c>
      <c r="T178" s="5">
        <f t="shared" si="77"/>
        <v>29301.434004635848</v>
      </c>
      <c r="U178" s="5">
        <f t="shared" ref="U178:U189" si="80">S$153</f>
        <v>32263.936031742742</v>
      </c>
      <c r="V178" s="5">
        <f>T156</f>
        <v>631299.1567391759</v>
      </c>
      <c r="W178" s="5" t="s">
        <v>2</v>
      </c>
      <c r="X178" s="5"/>
      <c r="Y178" s="5"/>
      <c r="Z178" s="5"/>
      <c r="AA178" s="5"/>
      <c r="AB178" s="5"/>
      <c r="AC178" s="5"/>
      <c r="AD178" s="5"/>
      <c r="AE178" s="5"/>
      <c r="AF178" s="5"/>
      <c r="AG178" s="5" t="s">
        <v>2</v>
      </c>
      <c r="AH178" s="5"/>
      <c r="AI178" s="5"/>
      <c r="AK178" s="3"/>
      <c r="AL178" s="3"/>
      <c r="AM178" s="3"/>
      <c r="AN178" s="3"/>
      <c r="AO178" s="3"/>
      <c r="AP178" s="3"/>
      <c r="AQ178" s="3"/>
      <c r="AR178" s="3">
        <f t="shared" ref="AR178:AR201" si="81">AR177+1</f>
        <v>2</v>
      </c>
      <c r="AS178" s="32">
        <f t="shared" ref="AS178:AS201" si="82">$AS$177</f>
        <v>68832.259652663328</v>
      </c>
      <c r="AT178" s="32">
        <f>AV177*$G$8</f>
        <v>60686.939852302305</v>
      </c>
      <c r="AU178" s="32">
        <f t="shared" si="78"/>
        <v>8145.3198003610232</v>
      </c>
      <c r="AV178" s="32">
        <f t="shared" si="79"/>
        <v>644402.42054697557</v>
      </c>
      <c r="AW178" s="1"/>
      <c r="AX178" s="1"/>
      <c r="AY178" s="1"/>
      <c r="AZ178" s="15"/>
      <c r="BA178" s="15"/>
      <c r="BB178" s="15"/>
      <c r="BC178" s="15"/>
      <c r="BD178" s="15"/>
      <c r="BE178" s="15"/>
      <c r="BF178" s="15"/>
      <c r="BG178" s="15"/>
      <c r="BH178" s="15"/>
    </row>
    <row r="179" spans="2:60" ht="17.25">
      <c r="B179" s="1"/>
      <c r="C179" s="3">
        <f t="shared" si="65"/>
        <v>15</v>
      </c>
      <c r="D179" s="3"/>
      <c r="E179" s="5">
        <f>NPV($E$161,$I179:$W179)-$E$193</f>
        <v>148764.53267826949</v>
      </c>
      <c r="F179" s="6">
        <f>IRR($H179:$W179,0.1)</f>
        <v>0.11823738374497195</v>
      </c>
      <c r="G179" s="3"/>
      <c r="H179" s="5">
        <f t="shared" si="64"/>
        <v>-220000</v>
      </c>
      <c r="I179" s="5">
        <f t="shared" si="66"/>
        <v>2966.5229053366738</v>
      </c>
      <c r="J179" s="5">
        <f t="shared" si="67"/>
        <v>4808.7933500545605</v>
      </c>
      <c r="K179" s="5">
        <f t="shared" si="68"/>
        <v>6723.1468273082501</v>
      </c>
      <c r="L179" s="5">
        <f t="shared" si="69"/>
        <v>8889.1583154866894</v>
      </c>
      <c r="M179" s="5">
        <f t="shared" si="70"/>
        <v>11136.412111390413</v>
      </c>
      <c r="N179" s="5">
        <f t="shared" si="71"/>
        <v>13466.917780278709</v>
      </c>
      <c r="O179" s="5">
        <f t="shared" si="72"/>
        <v>15882.627795237637</v>
      </c>
      <c r="P179" s="5">
        <f t="shared" si="73"/>
        <v>18385.42180404914</v>
      </c>
      <c r="Q179" s="5">
        <f t="shared" si="74"/>
        <v>20977.088996008177</v>
      </c>
      <c r="R179" s="5">
        <f t="shared" si="75"/>
        <v>23659.308373909735</v>
      </c>
      <c r="S179" s="5">
        <f t="shared" si="76"/>
        <v>26433.626717573767</v>
      </c>
      <c r="T179" s="5">
        <f t="shared" si="77"/>
        <v>29301.434004635848</v>
      </c>
      <c r="U179" s="5">
        <f t="shared" si="80"/>
        <v>32263.936031742742</v>
      </c>
      <c r="V179" s="5">
        <f t="shared" ref="V179:V189" si="83">T$153</f>
        <v>35322.12395456816</v>
      </c>
      <c r="W179" s="5">
        <f>U156</f>
        <v>690806.23607227916</v>
      </c>
      <c r="X179" s="5"/>
      <c r="Y179" s="5"/>
      <c r="Z179" s="5"/>
      <c r="AA179" s="5"/>
      <c r="AB179" s="5"/>
      <c r="AC179" s="5"/>
      <c r="AD179" s="5"/>
      <c r="AE179" s="5"/>
      <c r="AF179" s="5" t="s">
        <v>2</v>
      </c>
      <c r="AG179" s="5" t="s">
        <v>2</v>
      </c>
      <c r="AH179" s="5"/>
      <c r="AI179" s="5"/>
      <c r="AK179" s="3"/>
      <c r="AL179" s="3"/>
      <c r="AM179" s="3"/>
      <c r="AN179" s="3"/>
      <c r="AO179" s="3"/>
      <c r="AP179" s="3"/>
      <c r="AQ179" s="3"/>
      <c r="AR179" s="3">
        <f t="shared" si="81"/>
        <v>3</v>
      </c>
      <c r="AS179" s="32">
        <f t="shared" si="82"/>
        <v>68832.259652663328</v>
      </c>
      <c r="AT179" s="32">
        <f>AV178*$G$8</f>
        <v>59929.425110868724</v>
      </c>
      <c r="AU179" s="32">
        <f t="shared" si="78"/>
        <v>8902.8345417946039</v>
      </c>
      <c r="AV179" s="32">
        <f t="shared" si="79"/>
        <v>635499.58600518096</v>
      </c>
      <c r="AW179" s="1"/>
      <c r="AX179" s="1"/>
      <c r="AY179" s="1"/>
      <c r="AZ179" s="15"/>
      <c r="BA179" s="15"/>
      <c r="BB179" s="15"/>
      <c r="BC179" s="15"/>
      <c r="BD179" s="15"/>
      <c r="BE179" s="15"/>
      <c r="BF179" s="15"/>
      <c r="BG179" s="15"/>
      <c r="BH179" s="15"/>
    </row>
    <row r="180" spans="2:60" ht="17.25">
      <c r="B180" s="1"/>
      <c r="C180" s="3">
        <f t="shared" si="65"/>
        <v>16</v>
      </c>
      <c r="D180" s="3"/>
      <c r="E180" s="5">
        <f>NPV($E$161,$I180:$X180)-$E$193</f>
        <v>166327.79344685987</v>
      </c>
      <c r="F180" s="6">
        <f>IRR($H180:$X180,0.1)</f>
        <v>0.11987779713922553</v>
      </c>
      <c r="G180" s="3"/>
      <c r="H180" s="5">
        <f t="shared" si="64"/>
        <v>-220000</v>
      </c>
      <c r="I180" s="5">
        <f t="shared" si="66"/>
        <v>2966.5229053366738</v>
      </c>
      <c r="J180" s="5">
        <f t="shared" si="67"/>
        <v>4808.7933500545605</v>
      </c>
      <c r="K180" s="5">
        <f t="shared" si="68"/>
        <v>6723.1468273082501</v>
      </c>
      <c r="L180" s="5">
        <f t="shared" si="69"/>
        <v>8889.1583154866894</v>
      </c>
      <c r="M180" s="5">
        <f t="shared" si="70"/>
        <v>11136.412111390413</v>
      </c>
      <c r="N180" s="5">
        <f t="shared" si="71"/>
        <v>13466.917780278709</v>
      </c>
      <c r="O180" s="5">
        <f t="shared" si="72"/>
        <v>15882.627795237637</v>
      </c>
      <c r="P180" s="5">
        <f t="shared" si="73"/>
        <v>18385.42180404914</v>
      </c>
      <c r="Q180" s="5">
        <f t="shared" si="74"/>
        <v>20977.088996008177</v>
      </c>
      <c r="R180" s="5">
        <f t="shared" si="75"/>
        <v>23659.308373909735</v>
      </c>
      <c r="S180" s="5">
        <f t="shared" si="76"/>
        <v>26433.626717573767</v>
      </c>
      <c r="T180" s="5">
        <f t="shared" si="77"/>
        <v>29301.434004635848</v>
      </c>
      <c r="U180" s="5">
        <f t="shared" si="80"/>
        <v>32263.936031742742</v>
      </c>
      <c r="V180" s="5">
        <f t="shared" si="83"/>
        <v>35322.12395456816</v>
      </c>
      <c r="W180" s="5">
        <f t="shared" ref="W180:W189" si="84">U$153</f>
        <v>38476.74043800807</v>
      </c>
      <c r="X180" s="5">
        <f>V156</f>
        <v>754467.09859768115</v>
      </c>
      <c r="Y180" s="5" t="s">
        <v>2</v>
      </c>
      <c r="Z180" s="5" t="s">
        <v>2</v>
      </c>
      <c r="AA180" s="5" t="s">
        <v>2</v>
      </c>
      <c r="AB180" s="5" t="s">
        <v>2</v>
      </c>
      <c r="AC180" s="5" t="s">
        <v>2</v>
      </c>
      <c r="AD180" s="5" t="s">
        <v>2</v>
      </c>
      <c r="AE180" s="5" t="s">
        <v>2</v>
      </c>
      <c r="AF180" s="5" t="s">
        <v>2</v>
      </c>
      <c r="AG180" s="5" t="s">
        <v>2</v>
      </c>
      <c r="AH180" s="5"/>
      <c r="AI180" s="5"/>
      <c r="AK180" s="3"/>
      <c r="AL180" s="3"/>
      <c r="AM180" s="3"/>
      <c r="AN180" s="3"/>
      <c r="AO180" s="3"/>
      <c r="AP180" s="3"/>
      <c r="AQ180" s="3"/>
      <c r="AR180" s="3">
        <f t="shared" si="81"/>
        <v>4</v>
      </c>
      <c r="AS180" s="32">
        <f t="shared" si="82"/>
        <v>68832.259652663328</v>
      </c>
      <c r="AT180" s="32">
        <f>AV179*$G$8</f>
        <v>59101.461498481825</v>
      </c>
      <c r="AU180" s="32">
        <f t="shared" si="78"/>
        <v>9730.7981541815025</v>
      </c>
      <c r="AV180" s="32">
        <f t="shared" si="79"/>
        <v>625768.78785099951</v>
      </c>
      <c r="AW180" s="1"/>
      <c r="AX180" s="1"/>
      <c r="AY180" s="1"/>
      <c r="AZ180" s="15"/>
      <c r="BA180" s="15"/>
      <c r="BB180" s="15"/>
      <c r="BC180" s="15"/>
      <c r="BD180" s="15"/>
      <c r="BE180" s="15"/>
      <c r="BF180" s="15"/>
      <c r="BG180" s="15"/>
      <c r="BH180" s="15"/>
    </row>
    <row r="181" spans="2:60" ht="17.25">
      <c r="B181" s="1"/>
      <c r="C181" s="3">
        <f t="shared" si="65"/>
        <v>17</v>
      </c>
      <c r="D181" s="3"/>
      <c r="E181" s="5">
        <f>NPV($E$161,$I181:$Y181)-$E$193</f>
        <v>183679.41011499031</v>
      </c>
      <c r="F181" s="6">
        <f>IRR($H181:$Y181,0.1)</f>
        <v>0.12121909968319944</v>
      </c>
      <c r="G181" s="3"/>
      <c r="H181" s="5">
        <f t="shared" si="64"/>
        <v>-220000</v>
      </c>
      <c r="I181" s="5">
        <f t="shared" si="66"/>
        <v>2966.5229053366738</v>
      </c>
      <c r="J181" s="5">
        <f t="shared" si="67"/>
        <v>4808.7933500545605</v>
      </c>
      <c r="K181" s="5">
        <f t="shared" si="68"/>
        <v>6723.1468273082501</v>
      </c>
      <c r="L181" s="5">
        <f t="shared" si="69"/>
        <v>8889.1583154866894</v>
      </c>
      <c r="M181" s="5">
        <f t="shared" si="70"/>
        <v>11136.412111390413</v>
      </c>
      <c r="N181" s="5">
        <f t="shared" si="71"/>
        <v>13466.917780278709</v>
      </c>
      <c r="O181" s="5">
        <f t="shared" si="72"/>
        <v>15882.627795237637</v>
      </c>
      <c r="P181" s="5">
        <f t="shared" si="73"/>
        <v>18385.42180404914</v>
      </c>
      <c r="Q181" s="5">
        <f t="shared" si="74"/>
        <v>20977.088996008177</v>
      </c>
      <c r="R181" s="5">
        <f t="shared" si="75"/>
        <v>23659.308373909735</v>
      </c>
      <c r="S181" s="5">
        <f t="shared" si="76"/>
        <v>26433.626717573767</v>
      </c>
      <c r="T181" s="5">
        <f t="shared" si="77"/>
        <v>29301.434004635848</v>
      </c>
      <c r="U181" s="5">
        <f t="shared" si="80"/>
        <v>32263.936031742742</v>
      </c>
      <c r="V181" s="5">
        <f t="shared" si="83"/>
        <v>35322.12395456816</v>
      </c>
      <c r="W181" s="5">
        <f t="shared" si="84"/>
        <v>38476.74043800807</v>
      </c>
      <c r="X181" s="5">
        <f t="shared" ref="X181:X189" si="85">V$153</f>
        <v>41728.24207830683</v>
      </c>
      <c r="Y181" s="5">
        <f>W156</f>
        <v>822576.19958203146</v>
      </c>
      <c r="Z181" s="5" t="s">
        <v>2</v>
      </c>
      <c r="AA181" s="5" t="s">
        <v>2</v>
      </c>
      <c r="AB181" s="5" t="s">
        <v>2</v>
      </c>
      <c r="AC181" s="5" t="s">
        <v>2</v>
      </c>
      <c r="AD181" s="5" t="s">
        <v>2</v>
      </c>
      <c r="AE181" s="5" t="s">
        <v>2</v>
      </c>
      <c r="AF181" s="5" t="s">
        <v>2</v>
      </c>
      <c r="AG181" s="5" t="s">
        <v>2</v>
      </c>
      <c r="AH181" s="5"/>
      <c r="AI181" s="5"/>
      <c r="AK181" s="3"/>
      <c r="AL181" s="3"/>
      <c r="AM181" s="3"/>
      <c r="AN181" s="3"/>
      <c r="AO181" s="3"/>
      <c r="AP181" s="3"/>
      <c r="AQ181" s="3"/>
      <c r="AR181" s="3">
        <f t="shared" si="81"/>
        <v>5</v>
      </c>
      <c r="AS181" s="32">
        <f t="shared" si="82"/>
        <v>68832.259652663328</v>
      </c>
      <c r="AT181" s="32">
        <f>AV180*$G$8</f>
        <v>58196.497270142951</v>
      </c>
      <c r="AU181" s="32">
        <f t="shared" si="78"/>
        <v>10635.762382520377</v>
      </c>
      <c r="AV181" s="32">
        <f t="shared" si="79"/>
        <v>615133.02546847914</v>
      </c>
      <c r="AW181" s="1"/>
      <c r="AX181" s="1"/>
      <c r="AY181" s="1"/>
      <c r="AZ181" s="15"/>
      <c r="BA181" s="15"/>
      <c r="BB181" s="15"/>
      <c r="BC181" s="15"/>
      <c r="BD181" s="15"/>
      <c r="BE181" s="15"/>
      <c r="BF181" s="15"/>
      <c r="BG181" s="15"/>
      <c r="BH181" s="15"/>
    </row>
    <row r="182" spans="2:60" ht="17.25">
      <c r="B182" s="1"/>
      <c r="C182" s="3">
        <f t="shared" si="65"/>
        <v>18</v>
      </c>
      <c r="D182" s="3"/>
      <c r="E182" s="5">
        <f>NPV($E$161,$I182:$Z182)-$E$193</f>
        <v>200793.56232830312</v>
      </c>
      <c r="F182" s="6">
        <f>IRR($H182:$Z182,0.1)</f>
        <v>0.12231697831157184</v>
      </c>
      <c r="G182" s="3"/>
      <c r="H182" s="5">
        <f t="shared" si="64"/>
        <v>-220000</v>
      </c>
      <c r="I182" s="5">
        <f t="shared" si="66"/>
        <v>2966.5229053366738</v>
      </c>
      <c r="J182" s="5">
        <f t="shared" si="67"/>
        <v>4808.7933500545605</v>
      </c>
      <c r="K182" s="5">
        <f t="shared" si="68"/>
        <v>6723.1468273082501</v>
      </c>
      <c r="L182" s="5">
        <f t="shared" si="69"/>
        <v>8889.1583154866894</v>
      </c>
      <c r="M182" s="5">
        <f t="shared" si="70"/>
        <v>11136.412111390413</v>
      </c>
      <c r="N182" s="5">
        <f t="shared" si="71"/>
        <v>13466.917780278709</v>
      </c>
      <c r="O182" s="5">
        <f t="shared" si="72"/>
        <v>15882.627795237637</v>
      </c>
      <c r="P182" s="5">
        <f t="shared" si="73"/>
        <v>18385.42180404914</v>
      </c>
      <c r="Q182" s="5">
        <f t="shared" si="74"/>
        <v>20977.088996008177</v>
      </c>
      <c r="R182" s="5">
        <f t="shared" si="75"/>
        <v>23659.308373909735</v>
      </c>
      <c r="S182" s="5">
        <f t="shared" si="76"/>
        <v>26433.626717573767</v>
      </c>
      <c r="T182" s="5">
        <f t="shared" si="77"/>
        <v>29301.434004635848</v>
      </c>
      <c r="U182" s="5">
        <f t="shared" si="80"/>
        <v>32263.936031742742</v>
      </c>
      <c r="V182" s="5">
        <f t="shared" si="83"/>
        <v>35322.12395456816</v>
      </c>
      <c r="W182" s="5">
        <f t="shared" si="84"/>
        <v>38476.74043800807</v>
      </c>
      <c r="X182" s="5">
        <f t="shared" si="85"/>
        <v>41728.24207830683</v>
      </c>
      <c r="Y182" s="5">
        <f t="shared" ref="Y182:Y189" si="86">W$153</f>
        <v>45076.757726466371</v>
      </c>
      <c r="Z182" s="5">
        <f>X156</f>
        <v>895451.3914860849</v>
      </c>
      <c r="AA182" s="5" t="s">
        <v>2</v>
      </c>
      <c r="AB182" s="5" t="s">
        <v>2</v>
      </c>
      <c r="AC182" s="5" t="s">
        <v>2</v>
      </c>
      <c r="AD182" s="5" t="s">
        <v>2</v>
      </c>
      <c r="AE182" s="5" t="s">
        <v>2</v>
      </c>
      <c r="AF182" s="5" t="s">
        <v>2</v>
      </c>
      <c r="AG182" s="5" t="s">
        <v>2</v>
      </c>
      <c r="AH182" s="5"/>
      <c r="AI182" s="5"/>
      <c r="AK182" s="3"/>
      <c r="AL182" s="3"/>
      <c r="AM182" s="3"/>
      <c r="AN182" s="3"/>
      <c r="AO182" s="3"/>
      <c r="AP182" s="3"/>
      <c r="AQ182" s="3"/>
      <c r="AR182" s="3">
        <f t="shared" si="81"/>
        <v>6</v>
      </c>
      <c r="AS182" s="32">
        <f t="shared" si="82"/>
        <v>68832.259652663328</v>
      </c>
      <c r="AT182" s="32">
        <f>AV181*$G$8</f>
        <v>57207.371368568558</v>
      </c>
      <c r="AU182" s="32">
        <f t="shared" si="78"/>
        <v>11624.88828409477</v>
      </c>
      <c r="AV182" s="32">
        <f t="shared" si="79"/>
        <v>603508.1371843844</v>
      </c>
      <c r="AW182" s="1"/>
      <c r="AX182" s="1"/>
      <c r="AY182" s="1"/>
      <c r="AZ182" s="15"/>
      <c r="BA182" s="15"/>
      <c r="BB182" s="15"/>
      <c r="BC182" s="15"/>
      <c r="BD182" s="15"/>
      <c r="BE182" s="15"/>
      <c r="BF182" s="15"/>
      <c r="BG182" s="15"/>
      <c r="BH182" s="15"/>
    </row>
    <row r="183" spans="2:60" ht="17.25">
      <c r="B183" s="1"/>
      <c r="C183" s="3">
        <f t="shared" si="65"/>
        <v>19</v>
      </c>
      <c r="D183" s="3"/>
      <c r="E183" s="5">
        <f>NPV($E$161,$I183:$AA183)-$E$193</f>
        <v>217647.58359964943</v>
      </c>
      <c r="F183" s="6">
        <f>IRR($H183:$AA183,0.1)</f>
        <v>0.12321502666451134</v>
      </c>
      <c r="G183" s="3"/>
      <c r="H183" s="5">
        <f t="shared" si="64"/>
        <v>-220000</v>
      </c>
      <c r="I183" s="5">
        <f t="shared" si="66"/>
        <v>2966.5229053366738</v>
      </c>
      <c r="J183" s="5">
        <f t="shared" si="67"/>
        <v>4808.7933500545605</v>
      </c>
      <c r="K183" s="5">
        <f t="shared" si="68"/>
        <v>6723.1468273082501</v>
      </c>
      <c r="L183" s="5">
        <f t="shared" si="69"/>
        <v>8889.1583154866894</v>
      </c>
      <c r="M183" s="5">
        <f t="shared" si="70"/>
        <v>11136.412111390413</v>
      </c>
      <c r="N183" s="5">
        <f t="shared" si="71"/>
        <v>13466.917780278709</v>
      </c>
      <c r="O183" s="5">
        <f t="shared" si="72"/>
        <v>15882.627795237637</v>
      </c>
      <c r="P183" s="5">
        <f t="shared" si="73"/>
        <v>18385.42180404914</v>
      </c>
      <c r="Q183" s="5">
        <f t="shared" si="74"/>
        <v>20977.088996008177</v>
      </c>
      <c r="R183" s="5">
        <f t="shared" si="75"/>
        <v>23659.308373909735</v>
      </c>
      <c r="S183" s="5">
        <f t="shared" si="76"/>
        <v>26433.626717573767</v>
      </c>
      <c r="T183" s="5">
        <f t="shared" si="77"/>
        <v>29301.434004635848</v>
      </c>
      <c r="U183" s="5">
        <f t="shared" si="80"/>
        <v>32263.936031742742</v>
      </c>
      <c r="V183" s="5">
        <f t="shared" si="83"/>
        <v>35322.12395456816</v>
      </c>
      <c r="W183" s="5">
        <f t="shared" si="84"/>
        <v>38476.74043800807</v>
      </c>
      <c r="X183" s="5">
        <f t="shared" si="85"/>
        <v>41728.24207830683</v>
      </c>
      <c r="Y183" s="5">
        <f t="shared" si="86"/>
        <v>45076.757726466371</v>
      </c>
      <c r="Z183" s="5">
        <f t="shared" ref="Z183:Z189" si="87">X$153</f>
        <v>48522.042306842173</v>
      </c>
      <c r="AA183" s="5">
        <f>Y156</f>
        <v>973435.93101943843</v>
      </c>
      <c r="AB183" s="5" t="s">
        <v>2</v>
      </c>
      <c r="AC183" s="5" t="s">
        <v>2</v>
      </c>
      <c r="AD183" s="5" t="s">
        <v>2</v>
      </c>
      <c r="AE183" s="5" t="s">
        <v>2</v>
      </c>
      <c r="AF183" s="5" t="s">
        <v>97</v>
      </c>
      <c r="AG183" s="5" t="s">
        <v>2</v>
      </c>
      <c r="AH183" s="5"/>
      <c r="AI183" s="5"/>
      <c r="AK183" s="3"/>
      <c r="AL183" s="3"/>
      <c r="AM183" s="3"/>
      <c r="AN183" s="3"/>
      <c r="AO183" s="3"/>
      <c r="AP183" s="3"/>
      <c r="AQ183" s="3"/>
      <c r="AR183" s="3">
        <f t="shared" si="81"/>
        <v>7</v>
      </c>
      <c r="AS183" s="32">
        <f t="shared" si="82"/>
        <v>68832.259652663328</v>
      </c>
      <c r="AT183" s="32">
        <f>AV182*$G$8</f>
        <v>56126.256758147749</v>
      </c>
      <c r="AU183" s="32">
        <f t="shared" si="78"/>
        <v>12706.002894515579</v>
      </c>
      <c r="AV183" s="32">
        <f t="shared" si="79"/>
        <v>590802.13428986887</v>
      </c>
      <c r="AW183" s="1"/>
      <c r="AX183" s="1"/>
      <c r="AY183" s="1"/>
      <c r="AZ183" s="15"/>
      <c r="BA183" s="15"/>
      <c r="BB183" s="15"/>
      <c r="BC183" s="15"/>
      <c r="BD183" s="15"/>
      <c r="BE183" s="15"/>
      <c r="BF183" s="15"/>
      <c r="BG183" s="15"/>
      <c r="BH183" s="15"/>
    </row>
    <row r="184" spans="2:60" ht="17.25">
      <c r="B184" s="1"/>
      <c r="C184" s="3">
        <f t="shared" si="65"/>
        <v>20</v>
      </c>
      <c r="D184" s="3"/>
      <c r="E184" s="5">
        <f>NPV($E$161,$I184:$AB184)-$E$193</f>
        <v>234221.67865697644</v>
      </c>
      <c r="F184" s="6">
        <f>IRR($H184:$AB184,0.1)</f>
        <v>0.1239477830026583</v>
      </c>
      <c r="G184" s="3"/>
      <c r="H184" s="5">
        <f t="shared" si="64"/>
        <v>-220000</v>
      </c>
      <c r="I184" s="5">
        <f t="shared" si="66"/>
        <v>2966.5229053366738</v>
      </c>
      <c r="J184" s="5">
        <f t="shared" si="67"/>
        <v>4808.7933500545605</v>
      </c>
      <c r="K184" s="5">
        <f t="shared" si="68"/>
        <v>6723.1468273082501</v>
      </c>
      <c r="L184" s="5">
        <f t="shared" si="69"/>
        <v>8889.1583154866894</v>
      </c>
      <c r="M184" s="5">
        <f t="shared" si="70"/>
        <v>11136.412111390413</v>
      </c>
      <c r="N184" s="5">
        <f t="shared" si="71"/>
        <v>13466.917780278709</v>
      </c>
      <c r="O184" s="5">
        <f t="shared" si="72"/>
        <v>15882.627795237637</v>
      </c>
      <c r="P184" s="5">
        <f t="shared" si="73"/>
        <v>18385.42180404914</v>
      </c>
      <c r="Q184" s="5">
        <f t="shared" si="74"/>
        <v>20977.088996008177</v>
      </c>
      <c r="R184" s="5">
        <f t="shared" si="75"/>
        <v>23659.308373909735</v>
      </c>
      <c r="S184" s="5">
        <f t="shared" si="76"/>
        <v>26433.626717573767</v>
      </c>
      <c r="T184" s="5">
        <f t="shared" si="77"/>
        <v>29301.434004635848</v>
      </c>
      <c r="U184" s="5">
        <f t="shared" si="80"/>
        <v>32263.936031742742</v>
      </c>
      <c r="V184" s="5">
        <f t="shared" si="83"/>
        <v>35322.12395456816</v>
      </c>
      <c r="W184" s="5">
        <f t="shared" si="84"/>
        <v>38476.74043800807</v>
      </c>
      <c r="X184" s="5">
        <f t="shared" si="85"/>
        <v>41728.24207830683</v>
      </c>
      <c r="Y184" s="5">
        <f t="shared" si="86"/>
        <v>45076.757726466371</v>
      </c>
      <c r="Z184" s="5">
        <f t="shared" si="87"/>
        <v>48522.042306842173</v>
      </c>
      <c r="AA184" s="5">
        <f t="shared" ref="AA184:AA189" si="88">Y$153</f>
        <v>52063.425686042079</v>
      </c>
      <c r="AB184" s="5">
        <f>Z156</f>
        <v>1056900.6658140321</v>
      </c>
      <c r="AC184" s="5" t="s">
        <v>2</v>
      </c>
      <c r="AD184" s="5" t="s">
        <v>2</v>
      </c>
      <c r="AE184" s="5" t="s">
        <v>2</v>
      </c>
      <c r="AF184" s="5" t="s">
        <v>2</v>
      </c>
      <c r="AG184" s="5" t="s">
        <v>2</v>
      </c>
      <c r="AH184" s="5"/>
      <c r="AI184" s="5"/>
      <c r="AK184" s="3"/>
      <c r="AL184" s="3"/>
      <c r="AM184" s="3"/>
      <c r="AN184" s="3"/>
      <c r="AO184" s="3"/>
      <c r="AP184" s="3"/>
      <c r="AQ184" s="3"/>
      <c r="AR184" s="3">
        <f t="shared" si="81"/>
        <v>8</v>
      </c>
      <c r="AS184" s="32">
        <f t="shared" si="82"/>
        <v>68832.259652663328</v>
      </c>
      <c r="AT184" s="32">
        <f>AV183*$G$8</f>
        <v>54944.598488957803</v>
      </c>
      <c r="AU184" s="32">
        <f t="shared" si="78"/>
        <v>13887.661163705525</v>
      </c>
      <c r="AV184" s="32">
        <f t="shared" si="79"/>
        <v>576914.47312616336</v>
      </c>
      <c r="AW184" s="1"/>
      <c r="AX184" s="1"/>
      <c r="AY184" s="1"/>
      <c r="AZ184" s="15"/>
      <c r="BA184" s="15"/>
      <c r="BB184" s="15"/>
      <c r="BC184" s="15"/>
      <c r="BD184" s="15"/>
      <c r="BE184" s="15"/>
      <c r="BF184" s="15"/>
      <c r="BG184" s="15"/>
      <c r="BH184" s="15"/>
    </row>
    <row r="185" spans="2:60" ht="17.25">
      <c r="B185" s="1"/>
      <c r="C185" s="3">
        <f t="shared" si="65"/>
        <v>21</v>
      </c>
      <c r="D185" s="3"/>
      <c r="E185" s="5">
        <f>NPV($E$161,$I185:$AC185)-$E$193</f>
        <v>250498.66375687893</v>
      </c>
      <c r="F185" s="6">
        <f>IRR($H185:$AC185,0.1)</f>
        <v>0.12454290451174344</v>
      </c>
      <c r="G185" s="3"/>
      <c r="H185" s="5">
        <f t="shared" si="64"/>
        <v>-220000</v>
      </c>
      <c r="I185" s="5">
        <f t="shared" si="66"/>
        <v>2966.5229053366738</v>
      </c>
      <c r="J185" s="5">
        <f t="shared" si="67"/>
        <v>4808.7933500545605</v>
      </c>
      <c r="K185" s="5">
        <f t="shared" si="68"/>
        <v>6723.1468273082501</v>
      </c>
      <c r="L185" s="5">
        <f t="shared" si="69"/>
        <v>8889.1583154866894</v>
      </c>
      <c r="M185" s="5">
        <f t="shared" si="70"/>
        <v>11136.412111390413</v>
      </c>
      <c r="N185" s="5">
        <f t="shared" si="71"/>
        <v>13466.917780278709</v>
      </c>
      <c r="O185" s="5">
        <f t="shared" si="72"/>
        <v>15882.627795237637</v>
      </c>
      <c r="P185" s="5">
        <f t="shared" si="73"/>
        <v>18385.42180404914</v>
      </c>
      <c r="Q185" s="5">
        <f t="shared" si="74"/>
        <v>20977.088996008177</v>
      </c>
      <c r="R185" s="5">
        <f t="shared" si="75"/>
        <v>23659.308373909735</v>
      </c>
      <c r="S185" s="5">
        <f t="shared" si="76"/>
        <v>26433.626717573767</v>
      </c>
      <c r="T185" s="5">
        <f t="shared" si="77"/>
        <v>29301.434004635848</v>
      </c>
      <c r="U185" s="5">
        <f t="shared" si="80"/>
        <v>32263.936031742742</v>
      </c>
      <c r="V185" s="5">
        <f t="shared" si="83"/>
        <v>35322.12395456816</v>
      </c>
      <c r="W185" s="5">
        <f t="shared" si="84"/>
        <v>38476.74043800807</v>
      </c>
      <c r="X185" s="5">
        <f t="shared" si="85"/>
        <v>41728.24207830683</v>
      </c>
      <c r="Y185" s="5">
        <f t="shared" si="86"/>
        <v>45076.757726466371</v>
      </c>
      <c r="Z185" s="5">
        <f t="shared" si="87"/>
        <v>48522.042306842173</v>
      </c>
      <c r="AA185" s="5">
        <f t="shared" si="88"/>
        <v>52063.425686042079</v>
      </c>
      <c r="AB185" s="5">
        <f>Z$153</f>
        <v>55699.756104809952</v>
      </c>
      <c r="AC185" s="5">
        <f>AA156</f>
        <v>1146246.4171310067</v>
      </c>
      <c r="AD185" s="5" t="s">
        <v>2</v>
      </c>
      <c r="AE185" s="5" t="s">
        <v>2</v>
      </c>
      <c r="AF185" s="5" t="s">
        <v>2</v>
      </c>
      <c r="AG185" s="5" t="s">
        <v>2</v>
      </c>
      <c r="AH185" s="5"/>
      <c r="AI185" s="5"/>
      <c r="AK185" s="3"/>
      <c r="AL185" s="3"/>
      <c r="AM185" s="3"/>
      <c r="AN185" s="3"/>
      <c r="AO185" s="3"/>
      <c r="AP185" s="3"/>
      <c r="AQ185" s="3"/>
      <c r="AR185" s="3">
        <f t="shared" si="81"/>
        <v>9</v>
      </c>
      <c r="AS185" s="32">
        <f t="shared" si="82"/>
        <v>68832.259652663328</v>
      </c>
      <c r="AT185" s="32">
        <f>AV184*$G$8</f>
        <v>53653.046000733193</v>
      </c>
      <c r="AU185" s="32">
        <f t="shared" si="78"/>
        <v>15179.213651930135</v>
      </c>
      <c r="AV185" s="32">
        <f t="shared" si="79"/>
        <v>561735.25947423326</v>
      </c>
      <c r="AW185" s="1"/>
      <c r="AX185" s="1"/>
      <c r="AY185" s="1"/>
      <c r="AZ185" s="15"/>
      <c r="BA185" s="15"/>
      <c r="BB185" s="15"/>
      <c r="BC185" s="15"/>
      <c r="BD185" s="15"/>
      <c r="BE185" s="15"/>
      <c r="BF185" s="15"/>
      <c r="BG185" s="15"/>
      <c r="BH185" s="15"/>
    </row>
    <row r="186" spans="2:60" ht="17.25">
      <c r="B186" s="1"/>
      <c r="C186" s="3">
        <f t="shared" si="65"/>
        <v>22</v>
      </c>
      <c r="D186" s="3"/>
      <c r="E186" s="5">
        <f>NPV($E$161,$I186:$AD186)-$E$193</f>
        <v>266463.72816521698</v>
      </c>
      <c r="F186" s="6">
        <f>IRR($H186:$AD186,0.1)</f>
        <v>0.12502275025094045</v>
      </c>
      <c r="G186" s="3"/>
      <c r="H186" s="5">
        <f t="shared" si="64"/>
        <v>-220000</v>
      </c>
      <c r="I186" s="5">
        <f t="shared" si="66"/>
        <v>2966.5229053366738</v>
      </c>
      <c r="J186" s="5">
        <f t="shared" si="67"/>
        <v>4808.7933500545605</v>
      </c>
      <c r="K186" s="5">
        <f t="shared" si="68"/>
        <v>6723.1468273082501</v>
      </c>
      <c r="L186" s="5">
        <f t="shared" si="69"/>
        <v>8889.1583154866894</v>
      </c>
      <c r="M186" s="5">
        <f t="shared" si="70"/>
        <v>11136.412111390413</v>
      </c>
      <c r="N186" s="5">
        <f t="shared" si="71"/>
        <v>13466.917780278709</v>
      </c>
      <c r="O186" s="5">
        <f t="shared" si="72"/>
        <v>15882.627795237637</v>
      </c>
      <c r="P186" s="5">
        <f t="shared" si="73"/>
        <v>18385.42180404914</v>
      </c>
      <c r="Q186" s="5">
        <f t="shared" si="74"/>
        <v>20977.088996008177</v>
      </c>
      <c r="R186" s="5">
        <f t="shared" si="75"/>
        <v>23659.308373909735</v>
      </c>
      <c r="S186" s="5">
        <f t="shared" si="76"/>
        <v>26433.626717573767</v>
      </c>
      <c r="T186" s="5">
        <f t="shared" si="77"/>
        <v>29301.434004635848</v>
      </c>
      <c r="U186" s="5">
        <f t="shared" si="80"/>
        <v>32263.936031742742</v>
      </c>
      <c r="V186" s="5">
        <f t="shared" si="83"/>
        <v>35322.12395456816</v>
      </c>
      <c r="W186" s="5">
        <f t="shared" si="84"/>
        <v>38476.74043800807</v>
      </c>
      <c r="X186" s="5">
        <f t="shared" si="85"/>
        <v>41728.24207830683</v>
      </c>
      <c r="Y186" s="5">
        <f t="shared" si="86"/>
        <v>45076.757726466371</v>
      </c>
      <c r="Z186" s="5">
        <f t="shared" si="87"/>
        <v>48522.042306842173</v>
      </c>
      <c r="AA186" s="5">
        <f t="shared" si="88"/>
        <v>52063.425686042079</v>
      </c>
      <c r="AB186" s="5">
        <f>Z$153</f>
        <v>55699.756104809952</v>
      </c>
      <c r="AC186" s="5">
        <f>AA$153</f>
        <v>59429.337639151207</v>
      </c>
      <c r="AD186" s="5">
        <f>AB156</f>
        <v>1241906.5765302174</v>
      </c>
      <c r="AE186" s="5" t="s">
        <v>2</v>
      </c>
      <c r="AF186" s="5" t="s">
        <v>2</v>
      </c>
      <c r="AG186" s="5" t="s">
        <v>2</v>
      </c>
      <c r="AH186" s="5"/>
      <c r="AI186" s="5"/>
      <c r="AK186" s="3"/>
      <c r="AL186" s="3"/>
      <c r="AM186" s="3"/>
      <c r="AN186" s="3"/>
      <c r="AO186" s="3"/>
      <c r="AP186" s="3"/>
      <c r="AQ186" s="3"/>
      <c r="AR186" s="3">
        <f t="shared" si="81"/>
        <v>10</v>
      </c>
      <c r="AS186" s="32">
        <f t="shared" si="82"/>
        <v>68832.259652663328</v>
      </c>
      <c r="AT186" s="32">
        <f>AV185*$G$8</f>
        <v>52241.379131103691</v>
      </c>
      <c r="AU186" s="32">
        <f t="shared" si="78"/>
        <v>16590.880521559637</v>
      </c>
      <c r="AV186" s="32">
        <f t="shared" si="79"/>
        <v>545144.37895267364</v>
      </c>
      <c r="AW186" s="1"/>
      <c r="AX186" s="1"/>
      <c r="AY186" s="1"/>
      <c r="AZ186" s="15"/>
      <c r="BA186" s="15"/>
      <c r="BB186" s="15"/>
      <c r="BC186" s="15"/>
      <c r="BD186" s="15"/>
      <c r="BE186" s="15"/>
      <c r="BF186" s="15"/>
      <c r="BG186" s="15"/>
      <c r="BH186" s="15"/>
    </row>
    <row r="187" spans="2:60" ht="17.25">
      <c r="B187" s="1"/>
      <c r="C187" s="3">
        <f t="shared" si="65"/>
        <v>23</v>
      </c>
      <c r="D187" s="3"/>
      <c r="E187" s="5">
        <f>NPV($E$161,$I187:$AF187)-$E$193</f>
        <v>282104.21514426469</v>
      </c>
      <c r="F187" s="6">
        <f>IRR($H187:$AE187,0.1)</f>
        <v>0.12540555135838871</v>
      </c>
      <c r="G187" s="3"/>
      <c r="H187" s="5">
        <f t="shared" si="64"/>
        <v>-220000</v>
      </c>
      <c r="I187" s="5">
        <f t="shared" si="66"/>
        <v>2966.5229053366738</v>
      </c>
      <c r="J187" s="5">
        <f t="shared" si="67"/>
        <v>4808.7933500545605</v>
      </c>
      <c r="K187" s="5">
        <f t="shared" si="68"/>
        <v>6723.1468273082501</v>
      </c>
      <c r="L187" s="5">
        <f t="shared" si="69"/>
        <v>8889.1583154866894</v>
      </c>
      <c r="M187" s="5">
        <f t="shared" si="70"/>
        <v>11136.412111390413</v>
      </c>
      <c r="N187" s="5">
        <f t="shared" si="71"/>
        <v>13466.917780278709</v>
      </c>
      <c r="O187" s="5">
        <f t="shared" si="72"/>
        <v>15882.627795237637</v>
      </c>
      <c r="P187" s="5">
        <f t="shared" si="73"/>
        <v>18385.42180404914</v>
      </c>
      <c r="Q187" s="5">
        <f t="shared" si="74"/>
        <v>20977.088996008177</v>
      </c>
      <c r="R187" s="5">
        <f t="shared" si="75"/>
        <v>23659.308373909735</v>
      </c>
      <c r="S187" s="5">
        <f t="shared" si="76"/>
        <v>26433.626717573767</v>
      </c>
      <c r="T187" s="5">
        <f t="shared" si="77"/>
        <v>29301.434004635848</v>
      </c>
      <c r="U187" s="5">
        <f t="shared" si="80"/>
        <v>32263.936031742742</v>
      </c>
      <c r="V187" s="5">
        <f t="shared" si="83"/>
        <v>35322.12395456816</v>
      </c>
      <c r="W187" s="5">
        <f t="shared" si="84"/>
        <v>38476.74043800807</v>
      </c>
      <c r="X187" s="5">
        <f t="shared" si="85"/>
        <v>41728.24207830683</v>
      </c>
      <c r="Y187" s="5">
        <f t="shared" si="86"/>
        <v>45076.757726466371</v>
      </c>
      <c r="Z187" s="5">
        <f t="shared" si="87"/>
        <v>48522.042306842173</v>
      </c>
      <c r="AA187" s="5">
        <f t="shared" si="88"/>
        <v>52063.425686042079</v>
      </c>
      <c r="AB187" s="5">
        <f>Z$153</f>
        <v>55699.756104809952</v>
      </c>
      <c r="AC187" s="5">
        <f>AA$153</f>
        <v>59429.337639151207</v>
      </c>
      <c r="AD187" s="5">
        <f>AB$153</f>
        <v>63249.861106170123</v>
      </c>
      <c r="AE187" s="5">
        <f>AC156</f>
        <v>1344349.9360867902</v>
      </c>
      <c r="AF187" s="5" t="s">
        <v>2</v>
      </c>
      <c r="AG187" s="5" t="s">
        <v>2</v>
      </c>
      <c r="AH187" s="5"/>
      <c r="AI187" s="5"/>
      <c r="AK187" s="3"/>
      <c r="AL187" s="3"/>
      <c r="AM187" s="3"/>
      <c r="AN187" s="3"/>
      <c r="AO187" s="3"/>
      <c r="AP187" s="3"/>
      <c r="AQ187" s="3"/>
      <c r="AR187" s="3">
        <f t="shared" si="81"/>
        <v>11</v>
      </c>
      <c r="AS187" s="32">
        <f t="shared" si="82"/>
        <v>68832.259652663328</v>
      </c>
      <c r="AT187" s="32">
        <f>AV186*$G$8</f>
        <v>50698.427242598649</v>
      </c>
      <c r="AU187" s="32">
        <f t="shared" si="78"/>
        <v>18133.832410064679</v>
      </c>
      <c r="AV187" s="32">
        <f t="shared" si="79"/>
        <v>527010.54654260899</v>
      </c>
      <c r="AW187" s="1"/>
      <c r="AX187" s="1"/>
      <c r="AY187" s="1"/>
      <c r="AZ187" s="15"/>
      <c r="BA187" s="15"/>
      <c r="BB187" s="15"/>
      <c r="BC187" s="15"/>
      <c r="BD187" s="15"/>
      <c r="BE187" s="15"/>
      <c r="BF187" s="15"/>
      <c r="BG187" s="15"/>
      <c r="BH187" s="15"/>
    </row>
    <row r="188" spans="2:60" ht="17.25">
      <c r="B188" s="1"/>
      <c r="C188" s="3">
        <f t="shared" si="65"/>
        <v>24</v>
      </c>
      <c r="D188" s="3"/>
      <c r="E188" s="5">
        <f>NPV($E$161,$I188:$AF188)-$E$193</f>
        <v>297409.42091345898</v>
      </c>
      <c r="F188" s="6">
        <f>IRR($H188:$AF188,0.1)</f>
        <v>0.12570628817769602</v>
      </c>
      <c r="G188" s="3"/>
      <c r="H188" s="5">
        <f t="shared" si="64"/>
        <v>-220000</v>
      </c>
      <c r="I188" s="5">
        <f t="shared" si="66"/>
        <v>2966.5229053366738</v>
      </c>
      <c r="J188" s="5">
        <f t="shared" si="67"/>
        <v>4808.7933500545605</v>
      </c>
      <c r="K188" s="5">
        <f t="shared" si="68"/>
        <v>6723.1468273082501</v>
      </c>
      <c r="L188" s="5">
        <f t="shared" si="69"/>
        <v>8889.1583154866894</v>
      </c>
      <c r="M188" s="5">
        <f t="shared" si="70"/>
        <v>11136.412111390413</v>
      </c>
      <c r="N188" s="5">
        <f t="shared" si="71"/>
        <v>13466.917780278709</v>
      </c>
      <c r="O188" s="5">
        <f t="shared" si="72"/>
        <v>15882.627795237637</v>
      </c>
      <c r="P188" s="5">
        <f t="shared" si="73"/>
        <v>18385.42180404914</v>
      </c>
      <c r="Q188" s="5">
        <f t="shared" si="74"/>
        <v>20977.088996008177</v>
      </c>
      <c r="R188" s="5">
        <f t="shared" si="75"/>
        <v>23659.308373909735</v>
      </c>
      <c r="S188" s="5">
        <f t="shared" si="76"/>
        <v>26433.626717573767</v>
      </c>
      <c r="T188" s="5">
        <f t="shared" si="77"/>
        <v>29301.434004635848</v>
      </c>
      <c r="U188" s="5">
        <f t="shared" si="80"/>
        <v>32263.936031742742</v>
      </c>
      <c r="V188" s="5">
        <f t="shared" si="83"/>
        <v>35322.12395456816</v>
      </c>
      <c r="W188" s="5">
        <f t="shared" si="84"/>
        <v>38476.74043800807</v>
      </c>
      <c r="X188" s="5">
        <f t="shared" si="85"/>
        <v>41728.24207830683</v>
      </c>
      <c r="Y188" s="5">
        <f t="shared" si="86"/>
        <v>45076.757726466371</v>
      </c>
      <c r="Z188" s="5">
        <f t="shared" si="87"/>
        <v>48522.042306842173</v>
      </c>
      <c r="AA188" s="5">
        <f t="shared" si="88"/>
        <v>52063.425686042079</v>
      </c>
      <c r="AB188" s="5">
        <f>Z$153</f>
        <v>55699.756104809952</v>
      </c>
      <c r="AC188" s="5">
        <f>AA$153</f>
        <v>59429.337639151207</v>
      </c>
      <c r="AD188" s="5">
        <f>AB$153</f>
        <v>63249.861106170123</v>
      </c>
      <c r="AE188" s="5">
        <f>AC$153</f>
        <v>67158.327774532663</v>
      </c>
      <c r="AF188" s="5">
        <f>AD156</f>
        <v>1454083.773547631</v>
      </c>
      <c r="AG188" s="5"/>
      <c r="AH188" s="5"/>
      <c r="AI188" s="5"/>
      <c r="AK188" s="3"/>
      <c r="AL188" s="3"/>
      <c r="AM188" s="3"/>
      <c r="AN188" s="3"/>
      <c r="AO188" s="3"/>
      <c r="AP188" s="3"/>
      <c r="AQ188" s="3"/>
      <c r="AR188" s="3">
        <f t="shared" si="81"/>
        <v>12</v>
      </c>
      <c r="AS188" s="32">
        <f t="shared" si="82"/>
        <v>68832.259652663328</v>
      </c>
      <c r="AT188" s="32">
        <f>AV187*$G$8</f>
        <v>49011.980828462634</v>
      </c>
      <c r="AU188" s="32">
        <f t="shared" si="78"/>
        <v>19820.278824200694</v>
      </c>
      <c r="AV188" s="32">
        <f t="shared" si="79"/>
        <v>507190.26771840831</v>
      </c>
      <c r="AW188" s="1"/>
      <c r="AX188" s="1"/>
      <c r="AY188" s="1"/>
      <c r="AZ188" s="15"/>
      <c r="BA188" s="15"/>
      <c r="BB188" s="15"/>
      <c r="BC188" s="15"/>
      <c r="BD188" s="15"/>
      <c r="BE188" s="15"/>
      <c r="BF188" s="15"/>
      <c r="BG188" s="15"/>
      <c r="BH188" s="15"/>
    </row>
    <row r="189" spans="2:60" ht="17.25">
      <c r="B189" s="1"/>
      <c r="C189" s="3">
        <f t="shared" si="65"/>
        <v>25</v>
      </c>
      <c r="D189" s="3"/>
      <c r="E189" s="5">
        <f>NPV($E$161,$I189:$AG189)-$E$193</f>
        <v>311637.71397566563</v>
      </c>
      <c r="F189" s="6">
        <f>IRR($H189:AG189,0.1)</f>
        <v>0.12586769797014719</v>
      </c>
      <c r="G189" s="3"/>
      <c r="H189" s="5">
        <f t="shared" si="64"/>
        <v>-220000</v>
      </c>
      <c r="I189" s="5">
        <f t="shared" si="66"/>
        <v>2966.5229053366738</v>
      </c>
      <c r="J189" s="5">
        <f t="shared" si="67"/>
        <v>4808.7933500545605</v>
      </c>
      <c r="K189" s="5">
        <f t="shared" si="68"/>
        <v>6723.1468273082501</v>
      </c>
      <c r="L189" s="5">
        <f t="shared" si="69"/>
        <v>8889.1583154866894</v>
      </c>
      <c r="M189" s="5">
        <f t="shared" si="70"/>
        <v>11136.412111390413</v>
      </c>
      <c r="N189" s="5">
        <f t="shared" si="71"/>
        <v>13466.917780278709</v>
      </c>
      <c r="O189" s="5">
        <f t="shared" si="72"/>
        <v>15882.627795237637</v>
      </c>
      <c r="P189" s="5">
        <f t="shared" si="73"/>
        <v>18385.42180404914</v>
      </c>
      <c r="Q189" s="5">
        <f t="shared" si="74"/>
        <v>20977.088996008177</v>
      </c>
      <c r="R189" s="5">
        <f t="shared" si="75"/>
        <v>23659.308373909735</v>
      </c>
      <c r="S189" s="5">
        <f t="shared" si="76"/>
        <v>26433.626717573767</v>
      </c>
      <c r="T189" s="5">
        <f t="shared" si="77"/>
        <v>29301.434004635848</v>
      </c>
      <c r="U189" s="5">
        <f t="shared" si="80"/>
        <v>32263.936031742742</v>
      </c>
      <c r="V189" s="5">
        <f t="shared" si="83"/>
        <v>35322.12395456816</v>
      </c>
      <c r="W189" s="5">
        <f t="shared" si="84"/>
        <v>38476.74043800807</v>
      </c>
      <c r="X189" s="5">
        <f t="shared" si="85"/>
        <v>41728.24207830683</v>
      </c>
      <c r="Y189" s="5">
        <f t="shared" si="86"/>
        <v>45076.757726466371</v>
      </c>
      <c r="Z189" s="5">
        <f t="shared" si="87"/>
        <v>48522.042306842173</v>
      </c>
      <c r="AA189" s="5">
        <f t="shared" si="88"/>
        <v>52063.425686042079</v>
      </c>
      <c r="AB189" s="5">
        <f>Z$153</f>
        <v>55699.756104809952</v>
      </c>
      <c r="AC189" s="5">
        <f>AA$153</f>
        <v>59429.337639151207</v>
      </c>
      <c r="AD189" s="5">
        <f>AB$153</f>
        <v>63249.861106170123</v>
      </c>
      <c r="AE189" s="5">
        <f>AC$153</f>
        <v>67158.327774532663</v>
      </c>
      <c r="AF189" s="5">
        <f>AC$153</f>
        <v>67158.327774532663</v>
      </c>
      <c r="AG189" s="5">
        <f>AE156</f>
        <v>1571657.2157969666</v>
      </c>
      <c r="AH189" s="5"/>
      <c r="AI189" s="5"/>
      <c r="AK189" s="3" t="s">
        <v>2</v>
      </c>
      <c r="AL189" s="3"/>
      <c r="AM189" s="3"/>
      <c r="AN189" s="3"/>
      <c r="AO189" s="3"/>
      <c r="AP189" s="3"/>
      <c r="AQ189" s="3"/>
      <c r="AR189" s="3">
        <f t="shared" si="81"/>
        <v>13</v>
      </c>
      <c r="AS189" s="32">
        <f t="shared" si="82"/>
        <v>68832.259652663328</v>
      </c>
      <c r="AT189" s="32">
        <f>AV188*$G$8</f>
        <v>47168.694897811976</v>
      </c>
      <c r="AU189" s="32">
        <f t="shared" si="78"/>
        <v>21663.564754851352</v>
      </c>
      <c r="AV189" s="32">
        <f t="shared" si="79"/>
        <v>485526.70296355698</v>
      </c>
      <c r="AW189" s="1"/>
      <c r="AX189" s="1"/>
      <c r="AY189" s="1"/>
      <c r="AZ189" s="15"/>
      <c r="BA189" s="15"/>
      <c r="BB189" s="15"/>
      <c r="BC189" s="15"/>
      <c r="BD189" s="15"/>
      <c r="BE189" s="15"/>
      <c r="BF189" s="15"/>
      <c r="BG189" s="15"/>
      <c r="BH189" s="15"/>
    </row>
    <row r="190" spans="2:60" ht="17.25">
      <c r="B190" s="1"/>
      <c r="C190" s="3"/>
      <c r="D190" s="3"/>
      <c r="E190" s="5"/>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K190" s="3"/>
      <c r="AL190" s="3"/>
      <c r="AM190" s="3"/>
      <c r="AN190" s="3"/>
      <c r="AO190" s="3"/>
      <c r="AP190" s="3"/>
      <c r="AQ190" s="3"/>
      <c r="AR190" s="3">
        <f t="shared" si="81"/>
        <v>14</v>
      </c>
      <c r="AS190" s="32">
        <f t="shared" si="82"/>
        <v>68832.259652663328</v>
      </c>
      <c r="AT190" s="32">
        <f>AV189*$G$8</f>
        <v>45153.983375610798</v>
      </c>
      <c r="AU190" s="32">
        <f t="shared" si="78"/>
        <v>23678.27627705253</v>
      </c>
      <c r="AV190" s="32">
        <f t="shared" si="79"/>
        <v>461848.42668650445</v>
      </c>
      <c r="AW190" s="1"/>
      <c r="AX190" s="1"/>
      <c r="AY190" s="1"/>
      <c r="AZ190" s="15"/>
      <c r="BA190" s="15"/>
      <c r="BB190" s="15"/>
      <c r="BC190" s="15"/>
      <c r="BD190" s="15"/>
      <c r="BE190" s="15"/>
      <c r="BF190" s="15"/>
      <c r="BG190" s="15"/>
      <c r="BH190" s="15"/>
    </row>
    <row r="191" spans="2:60" ht="17.25">
      <c r="B191" s="1"/>
      <c r="C191" s="3"/>
      <c r="D191" s="3"/>
      <c r="E191" s="5"/>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K191" s="3"/>
      <c r="AL191" s="3"/>
      <c r="AM191" s="3"/>
      <c r="AN191" s="3"/>
      <c r="AO191" s="3"/>
      <c r="AP191" s="3"/>
      <c r="AQ191" s="3"/>
      <c r="AR191" s="3">
        <f t="shared" si="81"/>
        <v>15</v>
      </c>
      <c r="AS191" s="32">
        <f t="shared" si="82"/>
        <v>68832.259652663328</v>
      </c>
      <c r="AT191" s="32">
        <f>AV190*$G$8</f>
        <v>42951.903681844917</v>
      </c>
      <c r="AU191" s="32">
        <f t="shared" si="78"/>
        <v>25880.355970818411</v>
      </c>
      <c r="AV191" s="32">
        <f t="shared" si="79"/>
        <v>435968.07071568602</v>
      </c>
      <c r="AW191" s="1"/>
      <c r="AX191" s="1"/>
      <c r="AY191" s="1"/>
      <c r="AZ191" s="15"/>
      <c r="BA191" s="15"/>
      <c r="BB191" s="15"/>
      <c r="BC191" s="15"/>
      <c r="BD191" s="15"/>
      <c r="BE191" s="15"/>
      <c r="BF191" s="15"/>
      <c r="BG191" s="15"/>
      <c r="BH191" s="15"/>
    </row>
    <row r="192" spans="2:60" ht="17.25">
      <c r="B192" s="1"/>
      <c r="C192" s="3" t="s">
        <v>126</v>
      </c>
      <c r="D192" s="3"/>
      <c r="E192" s="5">
        <f>AV176</f>
        <v>660000</v>
      </c>
      <c r="F192" s="3"/>
      <c r="G192" s="3"/>
      <c r="H192" s="4"/>
      <c r="I192" s="4">
        <v>1</v>
      </c>
      <c r="J192" s="4">
        <f t="shared" ref="J192:AG192" si="89">I192+1</f>
        <v>2</v>
      </c>
      <c r="K192" s="4">
        <f t="shared" si="89"/>
        <v>3</v>
      </c>
      <c r="L192" s="4">
        <f t="shared" si="89"/>
        <v>4</v>
      </c>
      <c r="M192" s="4">
        <f t="shared" si="89"/>
        <v>5</v>
      </c>
      <c r="N192" s="4">
        <f t="shared" si="89"/>
        <v>6</v>
      </c>
      <c r="O192" s="4">
        <f t="shared" si="89"/>
        <v>7</v>
      </c>
      <c r="P192" s="4">
        <f t="shared" si="89"/>
        <v>8</v>
      </c>
      <c r="Q192" s="4">
        <f t="shared" si="89"/>
        <v>9</v>
      </c>
      <c r="R192" s="4">
        <f t="shared" si="89"/>
        <v>10</v>
      </c>
      <c r="S192" s="4">
        <f t="shared" si="89"/>
        <v>11</v>
      </c>
      <c r="T192" s="4">
        <f t="shared" si="89"/>
        <v>12</v>
      </c>
      <c r="U192" s="4">
        <f t="shared" si="89"/>
        <v>13</v>
      </c>
      <c r="V192" s="4">
        <f t="shared" si="89"/>
        <v>14</v>
      </c>
      <c r="W192" s="4">
        <f t="shared" si="89"/>
        <v>15</v>
      </c>
      <c r="X192" s="4">
        <f t="shared" si="89"/>
        <v>16</v>
      </c>
      <c r="Y192" s="4">
        <f t="shared" si="89"/>
        <v>17</v>
      </c>
      <c r="Z192" s="4">
        <f t="shared" si="89"/>
        <v>18</v>
      </c>
      <c r="AA192" s="4">
        <f t="shared" si="89"/>
        <v>19</v>
      </c>
      <c r="AB192" s="4">
        <f t="shared" si="89"/>
        <v>20</v>
      </c>
      <c r="AC192" s="4">
        <f t="shared" si="89"/>
        <v>21</v>
      </c>
      <c r="AD192" s="4">
        <f t="shared" si="89"/>
        <v>22</v>
      </c>
      <c r="AE192" s="4">
        <f t="shared" si="89"/>
        <v>23</v>
      </c>
      <c r="AF192" s="4">
        <f t="shared" si="89"/>
        <v>24</v>
      </c>
      <c r="AG192" s="4">
        <f t="shared" si="89"/>
        <v>25</v>
      </c>
      <c r="AH192" s="4">
        <f>AG192+1</f>
        <v>26</v>
      </c>
      <c r="AI192" s="3"/>
      <c r="AK192" s="3"/>
      <c r="AL192" s="3"/>
      <c r="AM192" s="3"/>
      <c r="AN192" s="3"/>
      <c r="AO192" s="3"/>
      <c r="AP192" s="3"/>
      <c r="AQ192" s="3"/>
      <c r="AR192" s="3">
        <f t="shared" si="81"/>
        <v>16</v>
      </c>
      <c r="AS192" s="32">
        <f t="shared" si="82"/>
        <v>68832.259652663328</v>
      </c>
      <c r="AT192" s="32">
        <f>AV191*$G$8</f>
        <v>40545.030576558798</v>
      </c>
      <c r="AU192" s="32">
        <f t="shared" si="78"/>
        <v>28287.22907610453</v>
      </c>
      <c r="AV192" s="32">
        <f t="shared" si="79"/>
        <v>407680.84163958149</v>
      </c>
      <c r="AW192" s="1"/>
      <c r="AX192" s="1"/>
      <c r="AY192" s="1"/>
      <c r="AZ192" s="15"/>
      <c r="BA192" s="15"/>
      <c r="BB192" s="15"/>
      <c r="BC192" s="15"/>
      <c r="BD192" s="15"/>
      <c r="BE192" s="15"/>
      <c r="BF192" s="15"/>
      <c r="BG192" s="15"/>
      <c r="BH192" s="15"/>
    </row>
    <row r="193" spans="2:60" ht="17.25">
      <c r="B193" s="1"/>
      <c r="C193" s="3" t="s">
        <v>8</v>
      </c>
      <c r="D193" s="3"/>
      <c r="E193" s="5">
        <f>$G$6</f>
        <v>220000</v>
      </c>
      <c r="F193" s="3"/>
      <c r="G193" s="3"/>
      <c r="H193" s="3"/>
      <c r="I193" s="3"/>
      <c r="J193" s="4"/>
      <c r="K193" s="4" t="s">
        <v>2</v>
      </c>
      <c r="L193" s="4" t="s">
        <v>2</v>
      </c>
      <c r="M193" s="4" t="s">
        <v>2</v>
      </c>
      <c r="N193" s="4" t="s">
        <v>2</v>
      </c>
      <c r="O193" s="4" t="s">
        <v>97</v>
      </c>
      <c r="P193" s="4" t="s">
        <v>2</v>
      </c>
      <c r="Q193" s="4" t="s">
        <v>2</v>
      </c>
      <c r="R193" s="4" t="s">
        <v>2</v>
      </c>
      <c r="S193" s="4" t="s">
        <v>97</v>
      </c>
      <c r="T193" s="4" t="s">
        <v>2</v>
      </c>
      <c r="U193" s="4" t="s">
        <v>97</v>
      </c>
      <c r="V193" s="4" t="s">
        <v>97</v>
      </c>
      <c r="W193" s="4" t="s">
        <v>97</v>
      </c>
      <c r="X193" s="4" t="s">
        <v>2</v>
      </c>
      <c r="Y193" s="4" t="s">
        <v>2</v>
      </c>
      <c r="Z193" s="4"/>
      <c r="AA193" s="3"/>
      <c r="AB193" s="3"/>
      <c r="AC193" s="3"/>
      <c r="AD193" s="3"/>
      <c r="AE193" s="3"/>
      <c r="AF193" s="3"/>
      <c r="AG193" s="3"/>
      <c r="AH193" s="3"/>
      <c r="AI193" s="3"/>
      <c r="AJ193" s="3"/>
      <c r="AK193" s="3"/>
      <c r="AL193" s="3"/>
      <c r="AM193" s="3"/>
      <c r="AN193" s="3"/>
      <c r="AO193" s="3"/>
      <c r="AP193" s="3"/>
      <c r="AQ193" s="3"/>
      <c r="AR193" s="3">
        <f t="shared" si="81"/>
        <v>17</v>
      </c>
      <c r="AS193" s="32">
        <f t="shared" si="82"/>
        <v>68832.259652663328</v>
      </c>
      <c r="AT193" s="32">
        <f>AV192*$G$8</f>
        <v>37914.318272481076</v>
      </c>
      <c r="AU193" s="32">
        <f t="shared" si="78"/>
        <v>30917.941380182252</v>
      </c>
      <c r="AV193" s="32">
        <f t="shared" si="79"/>
        <v>376762.9002593992</v>
      </c>
      <c r="AW193" s="1"/>
      <c r="AX193" s="1"/>
      <c r="AY193" s="1"/>
      <c r="AZ193" s="15"/>
      <c r="BA193" s="15"/>
      <c r="BB193" s="15"/>
      <c r="BC193" s="15"/>
      <c r="BD193" s="15"/>
      <c r="BE193" s="15"/>
      <c r="BF193" s="15"/>
      <c r="BG193" s="15"/>
      <c r="BH193" s="15"/>
    </row>
    <row r="194" spans="2:60" ht="17.25">
      <c r="B194" s="1"/>
      <c r="C194" s="3"/>
      <c r="D194" s="3"/>
      <c r="E194" s="4"/>
      <c r="F194" s="3"/>
      <c r="G194" s="3"/>
      <c r="H194" s="4"/>
      <c r="I194" s="4"/>
      <c r="J194" s="4"/>
      <c r="K194" s="4"/>
      <c r="L194" s="4"/>
      <c r="M194" s="4"/>
      <c r="N194" s="4"/>
      <c r="O194" s="4"/>
      <c r="P194" s="4"/>
      <c r="Q194" s="4"/>
      <c r="R194" s="4"/>
      <c r="S194" s="4"/>
      <c r="T194" s="4"/>
      <c r="U194" s="4"/>
      <c r="V194" s="4"/>
      <c r="W194" s="4"/>
      <c r="X194" s="4"/>
      <c r="Y194" s="4"/>
      <c r="Z194" s="4"/>
      <c r="AA194" s="3"/>
      <c r="AB194" s="3"/>
      <c r="AC194" s="3"/>
      <c r="AD194" s="3"/>
      <c r="AE194" s="3"/>
      <c r="AF194" s="3"/>
      <c r="AG194" s="3"/>
      <c r="AH194" s="3"/>
      <c r="AI194" s="3"/>
      <c r="AJ194" s="3"/>
      <c r="AK194" s="3"/>
      <c r="AL194" s="3"/>
      <c r="AM194" s="3"/>
      <c r="AN194" s="3"/>
      <c r="AO194" s="3"/>
      <c r="AP194" s="3"/>
      <c r="AQ194" s="3"/>
      <c r="AR194" s="3">
        <f t="shared" si="81"/>
        <v>18</v>
      </c>
      <c r="AS194" s="32">
        <f t="shared" si="82"/>
        <v>68832.259652663328</v>
      </c>
      <c r="AT194" s="32">
        <f>AV193*$G$8</f>
        <v>35038.949724124126</v>
      </c>
      <c r="AU194" s="32">
        <f t="shared" si="78"/>
        <v>33793.309928539202</v>
      </c>
      <c r="AV194" s="32">
        <f t="shared" si="79"/>
        <v>342969.59033086</v>
      </c>
      <c r="AW194" s="1"/>
      <c r="AX194" s="1"/>
      <c r="AY194" s="1"/>
      <c r="AZ194" s="15"/>
      <c r="BA194" s="15"/>
      <c r="BB194" s="15"/>
      <c r="BC194" s="15"/>
      <c r="BD194" s="15"/>
      <c r="BE194" s="15"/>
      <c r="BF194" s="15"/>
      <c r="BG194" s="15"/>
      <c r="BH194" s="15"/>
    </row>
    <row r="195" spans="2:60" ht="17.25">
      <c r="B195" s="1"/>
      <c r="C195" s="3" t="s">
        <v>127</v>
      </c>
      <c r="D195" s="3"/>
      <c r="E195" s="6">
        <f>I16</f>
        <v>0.12</v>
      </c>
      <c r="F195" s="3"/>
      <c r="G195" s="3"/>
      <c r="H195" s="14" t="s">
        <v>2</v>
      </c>
      <c r="I195" s="4"/>
      <c r="J195" s="4"/>
      <c r="K195" s="4"/>
      <c r="L195" s="4"/>
      <c r="M195" s="4"/>
      <c r="N195" s="4"/>
      <c r="O195" s="4"/>
      <c r="P195" s="4"/>
      <c r="Q195" s="4"/>
      <c r="R195" s="4"/>
      <c r="S195" s="4"/>
      <c r="T195" s="4"/>
      <c r="U195" s="4"/>
      <c r="V195" s="4"/>
      <c r="W195" s="4"/>
      <c r="X195" s="4"/>
      <c r="Y195" s="4"/>
      <c r="Z195" s="4"/>
      <c r="AA195" s="3"/>
      <c r="AB195" s="3"/>
      <c r="AC195" s="3"/>
      <c r="AD195" s="3"/>
      <c r="AE195" s="3"/>
      <c r="AF195" s="3"/>
      <c r="AG195" s="3"/>
      <c r="AH195" s="3"/>
      <c r="AI195" s="3"/>
      <c r="AJ195" s="3"/>
      <c r="AK195" s="3"/>
      <c r="AL195" s="3"/>
      <c r="AM195" s="3"/>
      <c r="AN195" s="3"/>
      <c r="AO195" s="3"/>
      <c r="AP195" s="3"/>
      <c r="AQ195" s="3"/>
      <c r="AR195" s="3">
        <f t="shared" si="81"/>
        <v>19</v>
      </c>
      <c r="AS195" s="32">
        <f t="shared" si="82"/>
        <v>68832.259652663328</v>
      </c>
      <c r="AT195" s="32">
        <f>AV194*$G$8</f>
        <v>31896.171900769979</v>
      </c>
      <c r="AU195" s="32">
        <f t="shared" si="78"/>
        <v>36936.087751893348</v>
      </c>
      <c r="AV195" s="32">
        <f t="shared" si="79"/>
        <v>306033.50257896667</v>
      </c>
      <c r="AW195" s="1"/>
      <c r="AX195" s="1"/>
      <c r="AY195" s="1"/>
      <c r="AZ195" s="15"/>
      <c r="BA195" s="15"/>
      <c r="BB195" s="15"/>
      <c r="BC195" s="15"/>
      <c r="BD195" s="15"/>
      <c r="BE195" s="15"/>
      <c r="BF195" s="15"/>
      <c r="BG195" s="15"/>
      <c r="BH195" s="15"/>
    </row>
    <row r="196" spans="2:60" ht="17.25">
      <c r="B196" s="1"/>
      <c r="C196" s="3"/>
      <c r="D196" s="3"/>
      <c r="E196" s="3"/>
      <c r="F196" s="3"/>
      <c r="G196" s="4"/>
      <c r="H196" s="4"/>
      <c r="I196" s="4"/>
      <c r="J196" s="4"/>
      <c r="K196" s="4"/>
      <c r="L196" s="4"/>
      <c r="M196" s="4"/>
      <c r="N196" s="4"/>
      <c r="O196" s="4"/>
      <c r="P196" s="4"/>
      <c r="Q196" s="4"/>
      <c r="R196" s="4"/>
      <c r="S196" s="4"/>
      <c r="T196" s="4"/>
      <c r="U196" s="4"/>
      <c r="V196" s="4"/>
      <c r="W196" s="4"/>
      <c r="X196" s="4"/>
      <c r="Y196" s="4"/>
      <c r="Z196" s="4"/>
      <c r="AA196" s="3"/>
      <c r="AB196" s="3"/>
      <c r="AC196" s="3"/>
      <c r="AD196" s="3"/>
      <c r="AE196" s="3"/>
      <c r="AF196" s="3"/>
      <c r="AG196" s="3"/>
      <c r="AH196" s="3"/>
      <c r="AI196" s="3"/>
      <c r="AJ196" s="3"/>
      <c r="AK196" s="3"/>
      <c r="AL196" s="3"/>
      <c r="AM196" s="3"/>
      <c r="AN196" s="3"/>
      <c r="AO196" s="3"/>
      <c r="AP196" s="3"/>
      <c r="AQ196" s="3"/>
      <c r="AR196" s="3">
        <f t="shared" si="81"/>
        <v>20</v>
      </c>
      <c r="AS196" s="32">
        <f t="shared" si="82"/>
        <v>68832.259652663328</v>
      </c>
      <c r="AT196" s="32">
        <f>AV195*$G$8</f>
        <v>28461.115739843899</v>
      </c>
      <c r="AU196" s="32">
        <f t="shared" si="78"/>
        <v>40371.143912819432</v>
      </c>
      <c r="AV196" s="32">
        <f t="shared" si="79"/>
        <v>265662.35866614722</v>
      </c>
      <c r="AW196" s="3" t="s">
        <v>2</v>
      </c>
      <c r="AX196" s="1"/>
      <c r="AY196" s="1"/>
      <c r="AZ196" s="15"/>
      <c r="BA196" s="15"/>
      <c r="BB196" s="15"/>
      <c r="BC196" s="15"/>
      <c r="BD196" s="15"/>
      <c r="BE196" s="15"/>
      <c r="BF196" s="15"/>
      <c r="BG196" s="15"/>
      <c r="BH196" s="15"/>
    </row>
    <row r="197" spans="2:60" ht="17.25">
      <c r="B197" s="1"/>
      <c r="C197" s="3"/>
      <c r="D197" s="3"/>
      <c r="E197" s="3"/>
      <c r="F197" s="3"/>
      <c r="G197" s="4"/>
      <c r="H197" s="4"/>
      <c r="I197" s="4"/>
      <c r="J197" s="4"/>
      <c r="K197" s="4"/>
      <c r="L197" s="4"/>
      <c r="M197" s="4"/>
      <c r="N197" s="4"/>
      <c r="O197" s="4"/>
      <c r="P197" s="4"/>
      <c r="Q197" s="4"/>
      <c r="R197" s="4"/>
      <c r="S197" s="4"/>
      <c r="T197" s="4"/>
      <c r="U197" s="4"/>
      <c r="V197" s="4"/>
      <c r="W197" s="4"/>
      <c r="X197" s="4"/>
      <c r="Y197" s="4"/>
      <c r="Z197" s="4"/>
      <c r="AA197" s="3"/>
      <c r="AB197" s="3"/>
      <c r="AC197" s="3"/>
      <c r="AD197" s="3"/>
      <c r="AE197" s="3"/>
      <c r="AF197" s="3"/>
      <c r="AG197" s="3"/>
      <c r="AH197" s="3"/>
      <c r="AI197" s="3"/>
      <c r="AJ197" s="3"/>
      <c r="AK197" s="3"/>
      <c r="AL197" s="3"/>
      <c r="AM197" s="3"/>
      <c r="AN197" s="3"/>
      <c r="AO197" s="3"/>
      <c r="AP197" s="3"/>
      <c r="AQ197" s="3"/>
      <c r="AR197" s="3">
        <f t="shared" si="81"/>
        <v>21</v>
      </c>
      <c r="AS197" s="32">
        <f t="shared" si="82"/>
        <v>68832.259652663328</v>
      </c>
      <c r="AT197" s="32">
        <f>AV196*$G$8</f>
        <v>24706.59935595169</v>
      </c>
      <c r="AU197" s="32">
        <f t="shared" si="78"/>
        <v>44125.660296711634</v>
      </c>
      <c r="AV197" s="32">
        <f t="shared" si="79"/>
        <v>221536.69836943559</v>
      </c>
      <c r="AW197" s="3" t="s">
        <v>2</v>
      </c>
      <c r="AX197" s="1"/>
      <c r="AY197" s="1"/>
      <c r="AZ197" s="15"/>
      <c r="BA197" s="15"/>
      <c r="BB197" s="15"/>
      <c r="BC197" s="15"/>
      <c r="BD197" s="15"/>
      <c r="BE197" s="15"/>
      <c r="BF197" s="15"/>
      <c r="BG197" s="15"/>
      <c r="BH197" s="15"/>
    </row>
    <row r="198" spans="2:60" ht="17.25">
      <c r="B198" s="1"/>
      <c r="C198" s="3"/>
      <c r="D198" s="3"/>
      <c r="E198" s="3"/>
      <c r="F198" s="3"/>
      <c r="G198" s="4"/>
      <c r="H198" s="4"/>
      <c r="I198" s="4"/>
      <c r="J198" s="4"/>
      <c r="K198" s="4"/>
      <c r="L198" s="4"/>
      <c r="M198" s="4"/>
      <c r="N198" s="4"/>
      <c r="O198" s="4"/>
      <c r="P198" s="4"/>
      <c r="Q198" s="4"/>
      <c r="R198" s="4"/>
      <c r="S198" s="4"/>
      <c r="T198" s="4"/>
      <c r="U198" s="4"/>
      <c r="V198" s="4"/>
      <c r="W198" s="4"/>
      <c r="X198" s="4"/>
      <c r="Y198" s="4"/>
      <c r="Z198" s="4"/>
      <c r="AA198" s="3"/>
      <c r="AB198" s="3"/>
      <c r="AC198" s="3"/>
      <c r="AD198" s="3"/>
      <c r="AE198" s="3"/>
      <c r="AF198" s="3"/>
      <c r="AG198" s="3"/>
      <c r="AH198" s="3"/>
      <c r="AI198" s="3"/>
      <c r="AJ198" s="3"/>
      <c r="AK198" s="3"/>
      <c r="AL198" s="3"/>
      <c r="AM198" s="3"/>
      <c r="AN198" s="3"/>
      <c r="AO198" s="3"/>
      <c r="AP198" s="3"/>
      <c r="AQ198" s="3"/>
      <c r="AR198" s="3">
        <f t="shared" si="81"/>
        <v>22</v>
      </c>
      <c r="AS198" s="32">
        <f t="shared" si="82"/>
        <v>68832.259652663328</v>
      </c>
      <c r="AT198" s="32">
        <f>AV197*$G$8</f>
        <v>20602.912948357509</v>
      </c>
      <c r="AU198" s="32">
        <f t="shared" si="78"/>
        <v>48229.346704305819</v>
      </c>
      <c r="AV198" s="32">
        <f t="shared" si="79"/>
        <v>173307.35166512977</v>
      </c>
      <c r="AW198" s="1"/>
      <c r="AX198" s="1"/>
      <c r="AY198" s="1"/>
      <c r="AZ198" s="15"/>
      <c r="BA198" s="15"/>
      <c r="BB198" s="15"/>
      <c r="BC198" s="15"/>
      <c r="BD198" s="15"/>
      <c r="BE198" s="15"/>
      <c r="BF198" s="15"/>
      <c r="BG198" s="15"/>
      <c r="BH198" s="15"/>
    </row>
    <row r="199" spans="2:60" ht="17.25">
      <c r="B199" s="1"/>
      <c r="C199" s="52" t="s">
        <v>122</v>
      </c>
      <c r="D199" s="3"/>
      <c r="E199" s="11" t="s">
        <v>96</v>
      </c>
      <c r="F199" s="11" t="s">
        <v>96</v>
      </c>
      <c r="G199" s="11" t="s">
        <v>96</v>
      </c>
      <c r="H199" s="11" t="s">
        <v>96</v>
      </c>
      <c r="I199" s="11" t="s">
        <v>96</v>
      </c>
      <c r="J199" s="11" t="s">
        <v>96</v>
      </c>
      <c r="K199" s="11" t="s">
        <v>96</v>
      </c>
      <c r="L199" s="11" t="s">
        <v>96</v>
      </c>
      <c r="M199" s="11" t="s">
        <v>96</v>
      </c>
      <c r="N199" s="11" t="s">
        <v>96</v>
      </c>
      <c r="O199" s="11" t="s">
        <v>96</v>
      </c>
      <c r="P199" s="11" t="s">
        <v>96</v>
      </c>
      <c r="Q199" s="11" t="s">
        <v>96</v>
      </c>
      <c r="R199" s="11" t="s">
        <v>96</v>
      </c>
      <c r="S199" s="11" t="s">
        <v>96</v>
      </c>
      <c r="T199" s="11" t="s">
        <v>96</v>
      </c>
      <c r="U199" s="11" t="s">
        <v>96</v>
      </c>
      <c r="V199" s="11" t="s">
        <v>96</v>
      </c>
      <c r="W199" s="11" t="s">
        <v>96</v>
      </c>
      <c r="X199" s="11" t="s">
        <v>96</v>
      </c>
      <c r="Y199" s="11" t="s">
        <v>96</v>
      </c>
      <c r="Z199" s="11" t="s">
        <v>96</v>
      </c>
      <c r="AA199" s="11" t="s">
        <v>96</v>
      </c>
      <c r="AB199" s="11" t="s">
        <v>96</v>
      </c>
      <c r="AC199" s="11" t="s">
        <v>96</v>
      </c>
      <c r="AD199" s="3"/>
      <c r="AE199" s="3"/>
      <c r="AF199" s="3" t="s">
        <v>2</v>
      </c>
      <c r="AG199" s="3" t="s">
        <v>2</v>
      </c>
      <c r="AH199" s="3"/>
      <c r="AI199" s="3"/>
      <c r="AJ199" s="3"/>
      <c r="AK199" s="3"/>
      <c r="AL199" s="3"/>
      <c r="AM199" s="3"/>
      <c r="AN199" s="3"/>
      <c r="AO199" s="3"/>
      <c r="AP199" s="3"/>
      <c r="AQ199" s="3"/>
      <c r="AR199" s="3">
        <f t="shared" si="81"/>
        <v>23</v>
      </c>
      <c r="AS199" s="32">
        <f t="shared" si="82"/>
        <v>68832.259652663328</v>
      </c>
      <c r="AT199" s="32">
        <f>AV198*$G$8</f>
        <v>16117.583704857068</v>
      </c>
      <c r="AU199" s="32">
        <f t="shared" si="78"/>
        <v>52714.67594780626</v>
      </c>
      <c r="AV199" s="32">
        <f t="shared" si="79"/>
        <v>120592.67571732351</v>
      </c>
      <c r="AW199" s="1"/>
      <c r="AX199" s="1"/>
      <c r="AY199" s="1"/>
      <c r="AZ199" s="15"/>
      <c r="BA199" s="15"/>
      <c r="BB199" s="15"/>
      <c r="BC199" s="15"/>
      <c r="BD199" s="15"/>
      <c r="BE199" s="15"/>
      <c r="BF199" s="15"/>
      <c r="BG199" s="15"/>
      <c r="BH199" s="15"/>
    </row>
    <row r="200" spans="2:60" ht="17.25">
      <c r="B200" s="1"/>
      <c r="C200" s="3"/>
      <c r="D200" s="3"/>
      <c r="E200" s="3">
        <v>1</v>
      </c>
      <c r="F200" s="3">
        <f t="shared" ref="F200:AC200" si="90">E200+1</f>
        <v>2</v>
      </c>
      <c r="G200" s="3">
        <f t="shared" si="90"/>
        <v>3</v>
      </c>
      <c r="H200" s="3">
        <f t="shared" si="90"/>
        <v>4</v>
      </c>
      <c r="I200" s="3">
        <f t="shared" si="90"/>
        <v>5</v>
      </c>
      <c r="J200" s="3">
        <f t="shared" si="90"/>
        <v>6</v>
      </c>
      <c r="K200" s="3">
        <f t="shared" si="90"/>
        <v>7</v>
      </c>
      <c r="L200" s="3">
        <f t="shared" si="90"/>
        <v>8</v>
      </c>
      <c r="M200" s="3">
        <f t="shared" si="90"/>
        <v>9</v>
      </c>
      <c r="N200" s="3">
        <f t="shared" si="90"/>
        <v>10</v>
      </c>
      <c r="O200" s="3">
        <f t="shared" si="90"/>
        <v>11</v>
      </c>
      <c r="P200" s="3">
        <f t="shared" si="90"/>
        <v>12</v>
      </c>
      <c r="Q200" s="3">
        <f t="shared" si="90"/>
        <v>13</v>
      </c>
      <c r="R200" s="3">
        <f t="shared" si="90"/>
        <v>14</v>
      </c>
      <c r="S200" s="3">
        <f t="shared" si="90"/>
        <v>15</v>
      </c>
      <c r="T200" s="3">
        <f t="shared" si="90"/>
        <v>16</v>
      </c>
      <c r="U200" s="3">
        <f t="shared" si="90"/>
        <v>17</v>
      </c>
      <c r="V200" s="3">
        <f t="shared" si="90"/>
        <v>18</v>
      </c>
      <c r="W200" s="3">
        <f t="shared" si="90"/>
        <v>19</v>
      </c>
      <c r="X200" s="3">
        <f t="shared" si="90"/>
        <v>20</v>
      </c>
      <c r="Y200" s="3">
        <f t="shared" si="90"/>
        <v>21</v>
      </c>
      <c r="Z200" s="3">
        <f t="shared" si="90"/>
        <v>22</v>
      </c>
      <c r="AA200" s="3">
        <f t="shared" si="90"/>
        <v>23</v>
      </c>
      <c r="AB200" s="3">
        <f t="shared" si="90"/>
        <v>24</v>
      </c>
      <c r="AC200" s="3">
        <f t="shared" si="90"/>
        <v>25</v>
      </c>
      <c r="AD200" s="3"/>
      <c r="AE200" s="3"/>
      <c r="AF200" s="3" t="s">
        <v>2</v>
      </c>
      <c r="AG200" s="3" t="s">
        <v>2</v>
      </c>
      <c r="AH200" s="3"/>
      <c r="AI200" s="3"/>
      <c r="AJ200" s="3"/>
      <c r="AK200" s="3"/>
      <c r="AL200" s="3"/>
      <c r="AM200" s="3"/>
      <c r="AN200" s="3"/>
      <c r="AO200" s="3"/>
      <c r="AP200" s="3"/>
      <c r="AQ200" s="3"/>
      <c r="AR200" s="3">
        <f t="shared" si="81"/>
        <v>24</v>
      </c>
      <c r="AS200" s="32">
        <f t="shared" si="82"/>
        <v>68832.259652663328</v>
      </c>
      <c r="AT200" s="32">
        <f>AV199*$G$8</f>
        <v>11215.118841711086</v>
      </c>
      <c r="AU200" s="32">
        <f t="shared" si="78"/>
        <v>57617.140810952245</v>
      </c>
      <c r="AV200" s="32">
        <f t="shared" si="79"/>
        <v>62975.534906371264</v>
      </c>
      <c r="AW200" s="1"/>
      <c r="AX200" s="1"/>
      <c r="AY200" s="1"/>
      <c r="AZ200" s="15"/>
      <c r="BA200" s="15"/>
      <c r="BB200" s="15"/>
      <c r="BC200" s="15"/>
      <c r="BD200" s="15"/>
      <c r="BE200" s="15"/>
      <c r="BF200" s="15"/>
      <c r="BG200" s="15"/>
      <c r="BH200" s="15"/>
    </row>
    <row r="201" spans="2:60" ht="17.25">
      <c r="B201" s="1"/>
      <c r="C201" s="3"/>
      <c r="D201" s="3"/>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3"/>
      <c r="AE201" s="3"/>
      <c r="AF201" s="4"/>
      <c r="AG201" s="4"/>
      <c r="AH201" s="3"/>
      <c r="AI201" s="3"/>
      <c r="AJ201" s="3"/>
      <c r="AK201" s="3"/>
      <c r="AL201" s="3"/>
      <c r="AM201" s="3"/>
      <c r="AN201" s="3"/>
      <c r="AO201" s="3"/>
      <c r="AP201" s="3"/>
      <c r="AQ201" s="3"/>
      <c r="AR201" s="3">
        <f t="shared" si="81"/>
        <v>25</v>
      </c>
      <c r="AS201" s="32">
        <f t="shared" si="82"/>
        <v>68832.259652663328</v>
      </c>
      <c r="AT201" s="32">
        <f>AV200*$G$8</f>
        <v>5856.7247462925279</v>
      </c>
      <c r="AU201" s="32">
        <f t="shared" si="78"/>
        <v>62975.534906370798</v>
      </c>
      <c r="AV201" s="32">
        <v>0</v>
      </c>
      <c r="AW201" s="1"/>
      <c r="AX201" s="1"/>
      <c r="AY201" s="1"/>
      <c r="AZ201" s="15"/>
      <c r="BA201" s="15"/>
      <c r="BB201" s="15"/>
      <c r="BC201" s="15"/>
      <c r="BD201" s="15"/>
      <c r="BE201" s="15"/>
      <c r="BF201" s="15"/>
      <c r="BG201" s="15"/>
      <c r="BH201" s="15"/>
    </row>
    <row r="202" spans="2:60" ht="17.25">
      <c r="B202" s="1"/>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4" t="s">
        <v>2</v>
      </c>
      <c r="AG202" s="4" t="s">
        <v>2</v>
      </c>
      <c r="AH202" s="3"/>
      <c r="AI202" s="3"/>
      <c r="AJ202" s="3"/>
      <c r="AK202" s="3"/>
      <c r="AL202" s="3"/>
      <c r="AM202" s="3"/>
      <c r="AN202" s="3"/>
      <c r="AO202" s="3"/>
      <c r="AP202" s="3"/>
      <c r="AQ202" s="3"/>
      <c r="AR202" s="3" t="s">
        <v>2</v>
      </c>
      <c r="AS202" s="32" t="s">
        <v>2</v>
      </c>
      <c r="AT202" s="32" t="s">
        <v>2</v>
      </c>
      <c r="AU202" s="32" t="s">
        <v>2</v>
      </c>
      <c r="AV202" s="32" t="s">
        <v>2</v>
      </c>
      <c r="AW202" s="1"/>
      <c r="AX202" s="1"/>
      <c r="AY202" s="1"/>
      <c r="AZ202" s="15"/>
      <c r="BA202" s="15"/>
      <c r="BB202" s="15"/>
      <c r="BC202" s="15"/>
      <c r="BD202" s="15"/>
      <c r="BE202" s="15"/>
      <c r="BF202" s="15"/>
      <c r="BG202" s="15"/>
      <c r="BH202" s="15"/>
    </row>
    <row r="203" spans="2:60" ht="17.25">
      <c r="B203" s="1"/>
      <c r="C203" s="3" t="s">
        <v>123</v>
      </c>
      <c r="D203" s="3"/>
      <c r="E203" s="5">
        <f>$G$10</f>
        <v>68832.259652663328</v>
      </c>
      <c r="F203" s="5">
        <f>$G$10</f>
        <v>68832.259652663328</v>
      </c>
      <c r="G203" s="5">
        <f>$G$10</f>
        <v>68832.259652663328</v>
      </c>
      <c r="H203" s="5">
        <f>$G$10</f>
        <v>68832.259652663328</v>
      </c>
      <c r="I203" s="5">
        <f>$G$10</f>
        <v>68832.259652663328</v>
      </c>
      <c r="J203" s="5">
        <f>$G$10</f>
        <v>68832.259652663328</v>
      </c>
      <c r="K203" s="5">
        <f>$G$10</f>
        <v>68832.259652663328</v>
      </c>
      <c r="L203" s="5">
        <f>$G$10</f>
        <v>68832.259652663328</v>
      </c>
      <c r="M203" s="5">
        <f>$G$10</f>
        <v>68832.259652663328</v>
      </c>
      <c r="N203" s="5">
        <f>$G$10</f>
        <v>68832.259652663328</v>
      </c>
      <c r="O203" s="5">
        <f>$G$10</f>
        <v>68832.259652663328</v>
      </c>
      <c r="P203" s="5">
        <f>$G$10</f>
        <v>68832.259652663328</v>
      </c>
      <c r="Q203" s="5">
        <f>$G$10</f>
        <v>68832.259652663328</v>
      </c>
      <c r="R203" s="5">
        <f>$G$10</f>
        <v>68832.259652663328</v>
      </c>
      <c r="S203" s="5">
        <f>$G$10</f>
        <v>68832.259652663328</v>
      </c>
      <c r="T203" s="5">
        <f>$G$10</f>
        <v>68832.259652663328</v>
      </c>
      <c r="U203" s="5">
        <f>$G$10</f>
        <v>68832.259652663328</v>
      </c>
      <c r="V203" s="5">
        <f>$G$10</f>
        <v>68832.259652663328</v>
      </c>
      <c r="W203" s="5">
        <f>$G$10</f>
        <v>68832.259652663328</v>
      </c>
      <c r="X203" s="5">
        <f>$G$10</f>
        <v>68832.259652663328</v>
      </c>
      <c r="Y203" s="5">
        <f>$G$10</f>
        <v>68832.259652663328</v>
      </c>
      <c r="Z203" s="5">
        <f>$G$10</f>
        <v>68832.259652663328</v>
      </c>
      <c r="AA203" s="5">
        <f>$G$10</f>
        <v>68832.259652663328</v>
      </c>
      <c r="AB203" s="5">
        <f>$G$10</f>
        <v>68832.259652663328</v>
      </c>
      <c r="AC203" s="5">
        <f>$G$10</f>
        <v>68832.259652663328</v>
      </c>
      <c r="AD203" s="3"/>
      <c r="AE203" s="3"/>
      <c r="AF203" s="4" t="s">
        <v>2</v>
      </c>
      <c r="AG203" s="4" t="s">
        <v>2</v>
      </c>
      <c r="AH203" s="3"/>
      <c r="AI203" s="3"/>
      <c r="AJ203" s="3"/>
      <c r="AK203" s="3"/>
      <c r="AL203" s="3"/>
      <c r="AM203" s="3"/>
      <c r="AN203" s="3"/>
      <c r="AO203" s="3"/>
      <c r="AP203" s="3"/>
      <c r="AQ203" s="3"/>
      <c r="AR203" s="3"/>
      <c r="AS203" s="32"/>
      <c r="AT203" s="32"/>
      <c r="AU203" s="32"/>
      <c r="AV203" s="32"/>
      <c r="AW203" s="1"/>
      <c r="AX203" s="1"/>
      <c r="AY203" s="1"/>
      <c r="AZ203" s="15"/>
      <c r="BA203" s="15"/>
      <c r="BB203" s="15"/>
      <c r="BC203" s="15"/>
      <c r="BD203" s="15"/>
      <c r="BE203" s="15"/>
      <c r="BF203" s="15"/>
      <c r="BG203" s="15"/>
      <c r="BH203" s="15"/>
    </row>
    <row r="204" spans="2:60" ht="17.25">
      <c r="B204" s="1"/>
      <c r="C204" s="3" t="s">
        <v>94</v>
      </c>
      <c r="D204" s="3"/>
      <c r="E204" s="5">
        <f>AT177</f>
        <v>61380</v>
      </c>
      <c r="F204" s="5">
        <f>E206*$G$8</f>
        <v>60686.939852302305</v>
      </c>
      <c r="G204" s="5">
        <f>F206*$G$8</f>
        <v>59929.425110868724</v>
      </c>
      <c r="H204" s="5">
        <f>G206*$G$8</f>
        <v>59101.461498481825</v>
      </c>
      <c r="I204" s="5">
        <f>H206*$G$8</f>
        <v>58196.497270142951</v>
      </c>
      <c r="J204" s="5">
        <f>I206*$G$8</f>
        <v>57207.371368568558</v>
      </c>
      <c r="K204" s="5">
        <f>J206*$G$8</f>
        <v>56126.256758147749</v>
      </c>
      <c r="L204" s="5">
        <f>K206*$G$8</f>
        <v>54944.598488957803</v>
      </c>
      <c r="M204" s="5">
        <f>L206*$G$8</f>
        <v>53653.046000733193</v>
      </c>
      <c r="N204" s="5">
        <f>M206*$G$8</f>
        <v>52241.379131103691</v>
      </c>
      <c r="O204" s="5">
        <f>N206*$G$8</f>
        <v>50698.427242598649</v>
      </c>
      <c r="P204" s="5">
        <f>O206*$G$8</f>
        <v>49011.980828462634</v>
      </c>
      <c r="Q204" s="5">
        <f>P206*$G$8</f>
        <v>47168.694897811976</v>
      </c>
      <c r="R204" s="5">
        <f>Q206*$G$8</f>
        <v>45153.983375610798</v>
      </c>
      <c r="S204" s="5">
        <f>R206*$G$8</f>
        <v>42951.903681844917</v>
      </c>
      <c r="T204" s="5">
        <f>S206*$G$8</f>
        <v>40545.030576558798</v>
      </c>
      <c r="U204" s="5">
        <f>T206*$G$8</f>
        <v>37914.318272481076</v>
      </c>
      <c r="V204" s="5">
        <f>U206*$G$8</f>
        <v>35038.949724124126</v>
      </c>
      <c r="W204" s="5">
        <f>V206*$G$8</f>
        <v>31896.171900769979</v>
      </c>
      <c r="X204" s="5">
        <f>W206*$G$8</f>
        <v>28461.115739843899</v>
      </c>
      <c r="Y204" s="5">
        <f>X206*$G$8</f>
        <v>24706.59935595169</v>
      </c>
      <c r="Z204" s="5">
        <f>Y206*$G$8</f>
        <v>20602.912948357509</v>
      </c>
      <c r="AA204" s="5">
        <f>Z206*$G$8</f>
        <v>16117.583704857068</v>
      </c>
      <c r="AB204" s="5">
        <f>AA206*$G$8</f>
        <v>11215.118841711086</v>
      </c>
      <c r="AC204" s="5">
        <f>AB206*$G$8</f>
        <v>5856.7247462925279</v>
      </c>
      <c r="AD204" s="3"/>
      <c r="AE204" s="3"/>
      <c r="AF204" s="4" t="s">
        <v>2</v>
      </c>
      <c r="AG204" s="4" t="s">
        <v>2</v>
      </c>
      <c r="AH204" s="3"/>
      <c r="AI204" s="3"/>
      <c r="AJ204" s="3"/>
      <c r="AK204" s="3"/>
      <c r="AL204" s="3"/>
      <c r="AM204" s="3"/>
      <c r="AN204" s="3"/>
      <c r="AO204" s="3"/>
      <c r="AP204" s="3"/>
      <c r="AQ204" s="3"/>
      <c r="AR204" s="3"/>
      <c r="AS204" s="32"/>
      <c r="AT204" s="32"/>
      <c r="AU204" s="32"/>
      <c r="AV204" s="32"/>
      <c r="AW204" s="1"/>
      <c r="AX204" s="1"/>
      <c r="AY204" s="1"/>
      <c r="AZ204" s="15"/>
      <c r="BA204" s="15"/>
      <c r="BB204" s="15"/>
      <c r="BC204" s="15"/>
      <c r="BD204" s="15"/>
      <c r="BE204" s="15"/>
      <c r="BF204" s="15"/>
      <c r="BG204" s="15"/>
      <c r="BH204" s="15"/>
    </row>
    <row r="205" spans="2:60" ht="17.25">
      <c r="B205" s="1"/>
      <c r="C205" s="3" t="s">
        <v>124</v>
      </c>
      <c r="D205" s="3"/>
      <c r="E205" s="5">
        <f t="shared" ref="E205:AC205" si="91">E203-E204</f>
        <v>7452.2596526633279</v>
      </c>
      <c r="F205" s="5">
        <f t="shared" si="91"/>
        <v>8145.3198003610232</v>
      </c>
      <c r="G205" s="5">
        <f t="shared" si="91"/>
        <v>8902.8345417946039</v>
      </c>
      <c r="H205" s="5">
        <f t="shared" si="91"/>
        <v>9730.7981541815025</v>
      </c>
      <c r="I205" s="5">
        <f t="shared" si="91"/>
        <v>10635.762382520377</v>
      </c>
      <c r="J205" s="5">
        <f t="shared" si="91"/>
        <v>11624.88828409477</v>
      </c>
      <c r="K205" s="5">
        <f t="shared" si="91"/>
        <v>12706.002894515579</v>
      </c>
      <c r="L205" s="5">
        <f t="shared" si="91"/>
        <v>13887.661163705525</v>
      </c>
      <c r="M205" s="5">
        <f t="shared" si="91"/>
        <v>15179.213651930135</v>
      </c>
      <c r="N205" s="5">
        <f t="shared" si="91"/>
        <v>16590.880521559637</v>
      </c>
      <c r="O205" s="5">
        <f t="shared" si="91"/>
        <v>18133.832410064679</v>
      </c>
      <c r="P205" s="5">
        <f t="shared" si="91"/>
        <v>19820.278824200694</v>
      </c>
      <c r="Q205" s="5">
        <f t="shared" si="91"/>
        <v>21663.564754851352</v>
      </c>
      <c r="R205" s="5">
        <f t="shared" si="91"/>
        <v>23678.27627705253</v>
      </c>
      <c r="S205" s="5">
        <f t="shared" si="91"/>
        <v>25880.355970818411</v>
      </c>
      <c r="T205" s="5">
        <f t="shared" si="91"/>
        <v>28287.22907610453</v>
      </c>
      <c r="U205" s="5">
        <f t="shared" si="91"/>
        <v>30917.941380182252</v>
      </c>
      <c r="V205" s="5">
        <f t="shared" si="91"/>
        <v>33793.309928539202</v>
      </c>
      <c r="W205" s="5">
        <f t="shared" si="91"/>
        <v>36936.087751893348</v>
      </c>
      <c r="X205" s="5">
        <f t="shared" si="91"/>
        <v>40371.143912819432</v>
      </c>
      <c r="Y205" s="5">
        <f t="shared" si="91"/>
        <v>44125.660296711634</v>
      </c>
      <c r="Z205" s="5">
        <f t="shared" si="91"/>
        <v>48229.346704305819</v>
      </c>
      <c r="AA205" s="5">
        <f t="shared" si="91"/>
        <v>52714.67594780626</v>
      </c>
      <c r="AB205" s="5">
        <f t="shared" si="91"/>
        <v>57617.140810952245</v>
      </c>
      <c r="AC205" s="5">
        <f t="shared" si="91"/>
        <v>62975.534906370798</v>
      </c>
      <c r="AD205" s="3"/>
      <c r="AE205" s="3"/>
      <c r="AF205" s="4" t="s">
        <v>2</v>
      </c>
      <c r="AG205" s="4" t="s">
        <v>2</v>
      </c>
      <c r="AH205" s="3"/>
      <c r="AI205" s="3"/>
      <c r="AJ205" s="3"/>
      <c r="AK205" s="3"/>
      <c r="AL205" s="3"/>
      <c r="AM205" s="3"/>
      <c r="AN205" s="3"/>
      <c r="AO205" s="3"/>
      <c r="AP205" s="3"/>
      <c r="AQ205" s="3"/>
      <c r="AR205" s="3"/>
      <c r="AS205" s="32"/>
      <c r="AT205" s="32"/>
      <c r="AU205" s="32"/>
      <c r="AV205" s="32"/>
      <c r="AW205" s="1"/>
      <c r="AX205" s="1"/>
      <c r="AY205" s="1"/>
      <c r="AZ205" s="15"/>
      <c r="BA205" s="15"/>
      <c r="BB205" s="15"/>
      <c r="BC205" s="15"/>
      <c r="BD205" s="15"/>
      <c r="BE205" s="15"/>
      <c r="BF205" s="15"/>
      <c r="BG205" s="15"/>
      <c r="BH205" s="15"/>
    </row>
    <row r="206" spans="2:60" ht="17.25">
      <c r="B206" s="1"/>
      <c r="C206" s="3" t="s">
        <v>125</v>
      </c>
      <c r="D206" s="3"/>
      <c r="E206" s="5">
        <f>E192-E205</f>
        <v>652547.74034733663</v>
      </c>
      <c r="F206" s="5">
        <f t="shared" ref="F206:AB206" si="92">E206-F205</f>
        <v>644402.42054697557</v>
      </c>
      <c r="G206" s="5">
        <f t="shared" si="92"/>
        <v>635499.58600518096</v>
      </c>
      <c r="H206" s="5">
        <f t="shared" si="92"/>
        <v>625768.78785099951</v>
      </c>
      <c r="I206" s="5">
        <f t="shared" si="92"/>
        <v>615133.02546847914</v>
      </c>
      <c r="J206" s="5">
        <f t="shared" si="92"/>
        <v>603508.1371843844</v>
      </c>
      <c r="K206" s="5">
        <f t="shared" si="92"/>
        <v>590802.13428986887</v>
      </c>
      <c r="L206" s="5">
        <f t="shared" si="92"/>
        <v>576914.47312616336</v>
      </c>
      <c r="M206" s="5">
        <f t="shared" si="92"/>
        <v>561735.25947423326</v>
      </c>
      <c r="N206" s="5">
        <f t="shared" si="92"/>
        <v>545144.37895267364</v>
      </c>
      <c r="O206" s="5">
        <f t="shared" si="92"/>
        <v>527010.54654260899</v>
      </c>
      <c r="P206" s="5">
        <f t="shared" si="92"/>
        <v>507190.26771840831</v>
      </c>
      <c r="Q206" s="5">
        <f t="shared" si="92"/>
        <v>485526.70296355698</v>
      </c>
      <c r="R206" s="5">
        <f t="shared" si="92"/>
        <v>461848.42668650445</v>
      </c>
      <c r="S206" s="5">
        <f t="shared" si="92"/>
        <v>435968.07071568602</v>
      </c>
      <c r="T206" s="5">
        <f t="shared" si="92"/>
        <v>407680.84163958149</v>
      </c>
      <c r="U206" s="5">
        <f t="shared" si="92"/>
        <v>376762.9002593992</v>
      </c>
      <c r="V206" s="5">
        <f t="shared" si="92"/>
        <v>342969.59033086</v>
      </c>
      <c r="W206" s="5">
        <f t="shared" si="92"/>
        <v>306033.50257896667</v>
      </c>
      <c r="X206" s="5">
        <f t="shared" si="92"/>
        <v>265662.35866614722</v>
      </c>
      <c r="Y206" s="5">
        <f t="shared" si="92"/>
        <v>221536.69836943559</v>
      </c>
      <c r="Z206" s="5">
        <f t="shared" si="92"/>
        <v>173307.35166512977</v>
      </c>
      <c r="AA206" s="5">
        <f t="shared" si="92"/>
        <v>120592.67571732351</v>
      </c>
      <c r="AB206" s="5">
        <f t="shared" si="92"/>
        <v>62975.534906371264</v>
      </c>
      <c r="AC206" s="5">
        <v>0</v>
      </c>
      <c r="AD206" s="3"/>
      <c r="AE206" s="3"/>
      <c r="AF206" s="4"/>
      <c r="AG206" s="4"/>
      <c r="AH206" s="3"/>
      <c r="AI206" s="3"/>
      <c r="AJ206" s="3"/>
      <c r="AK206" s="3"/>
      <c r="AL206" s="3"/>
      <c r="AM206" s="3"/>
      <c r="AN206" s="3"/>
      <c r="AO206" s="3"/>
      <c r="AP206" s="3"/>
      <c r="AQ206" s="3"/>
      <c r="AR206" s="3"/>
      <c r="AS206" s="32"/>
      <c r="AT206" s="32"/>
      <c r="AU206" s="32"/>
      <c r="AV206" s="32"/>
      <c r="AW206" s="1"/>
      <c r="AX206" s="1"/>
      <c r="AY206" s="1"/>
      <c r="AZ206" s="15"/>
      <c r="BA206" s="15"/>
      <c r="BB206" s="15"/>
      <c r="BC206" s="15"/>
      <c r="BD206" s="15"/>
      <c r="BE206" s="15"/>
      <c r="BF206" s="15"/>
      <c r="BG206" s="15"/>
      <c r="BH206" s="15"/>
    </row>
    <row r="207" spans="2:60" ht="17.25">
      <c r="B207" s="1"/>
      <c r="C207" s="3" t="s">
        <v>128</v>
      </c>
      <c r="D207" s="3"/>
      <c r="E207" s="5">
        <f>G106</f>
        <v>18051.282051282051</v>
      </c>
      <c r="F207" s="5">
        <f t="shared" ref="F207:AC207" si="93">+H106+E207</f>
        <v>36102.564102564102</v>
      </c>
      <c r="G207" s="5">
        <f t="shared" si="93"/>
        <v>54153.846153846156</v>
      </c>
      <c r="H207" s="5">
        <f t="shared" si="93"/>
        <v>72205.128205128203</v>
      </c>
      <c r="I207" s="5">
        <f t="shared" si="93"/>
        <v>90256.41025641025</v>
      </c>
      <c r="J207" s="5">
        <f t="shared" si="93"/>
        <v>108307.6923076923</v>
      </c>
      <c r="K207" s="5">
        <f t="shared" si="93"/>
        <v>126358.97435897434</v>
      </c>
      <c r="L207" s="5">
        <f t="shared" si="93"/>
        <v>144410.25641025641</v>
      </c>
      <c r="M207" s="5">
        <f t="shared" si="93"/>
        <v>162461.53846153847</v>
      </c>
      <c r="N207" s="5">
        <f t="shared" si="93"/>
        <v>180512.82051282053</v>
      </c>
      <c r="O207" s="5">
        <f t="shared" si="93"/>
        <v>198564.10256410259</v>
      </c>
      <c r="P207" s="5">
        <f t="shared" si="93"/>
        <v>216615.38461538465</v>
      </c>
      <c r="Q207" s="5">
        <f t="shared" si="93"/>
        <v>234666.66666666672</v>
      </c>
      <c r="R207" s="5">
        <f t="shared" si="93"/>
        <v>252717.94871794878</v>
      </c>
      <c r="S207" s="5">
        <f t="shared" si="93"/>
        <v>270769.23076923081</v>
      </c>
      <c r="T207" s="5">
        <f t="shared" si="93"/>
        <v>288820.51282051287</v>
      </c>
      <c r="U207" s="5">
        <f t="shared" si="93"/>
        <v>306871.79487179493</v>
      </c>
      <c r="V207" s="5">
        <f t="shared" si="93"/>
        <v>324923.07692307699</v>
      </c>
      <c r="W207" s="5">
        <f t="shared" si="93"/>
        <v>342974.35897435906</v>
      </c>
      <c r="X207" s="5">
        <f t="shared" si="93"/>
        <v>361025.64102564112</v>
      </c>
      <c r="Y207" s="5">
        <f t="shared" si="93"/>
        <v>379076.92307692318</v>
      </c>
      <c r="Z207" s="5">
        <f t="shared" si="93"/>
        <v>397128.20512820524</v>
      </c>
      <c r="AA207" s="5">
        <f t="shared" si="93"/>
        <v>415179.4871794873</v>
      </c>
      <c r="AB207" s="5">
        <f t="shared" si="93"/>
        <v>433230.76923076937</v>
      </c>
      <c r="AC207" s="5">
        <f t="shared" si="93"/>
        <v>451282.05128205143</v>
      </c>
      <c r="AD207" s="3"/>
      <c r="AE207" s="3"/>
      <c r="AF207" s="4" t="s">
        <v>2</v>
      </c>
      <c r="AG207" s="4" t="s">
        <v>2</v>
      </c>
      <c r="AH207" s="3"/>
      <c r="AI207" s="3"/>
      <c r="AJ207" s="3"/>
      <c r="AK207" s="3"/>
      <c r="AL207" s="3"/>
      <c r="AM207" s="3"/>
      <c r="AN207" s="3"/>
      <c r="AO207" s="3"/>
      <c r="AP207" s="3"/>
      <c r="AQ207" s="3"/>
      <c r="AR207" s="3"/>
      <c r="AS207" s="32"/>
      <c r="AT207" s="32"/>
      <c r="AU207" s="32"/>
      <c r="AV207" s="32"/>
      <c r="AW207" s="1"/>
      <c r="AX207" s="1"/>
      <c r="AY207" s="1"/>
      <c r="AZ207" s="15"/>
      <c r="BA207" s="15"/>
      <c r="BB207" s="15"/>
      <c r="BC207" s="15"/>
      <c r="BD207" s="15"/>
      <c r="BE207" s="15"/>
      <c r="BF207" s="15"/>
      <c r="BG207" s="15"/>
      <c r="BH207" s="15"/>
    </row>
    <row r="208" spans="2:60" ht="17.25">
      <c r="B208" s="1"/>
      <c r="C208" s="3"/>
      <c r="D208" s="3"/>
      <c r="E208" s="4"/>
      <c r="F208" s="4"/>
      <c r="G208" s="4"/>
      <c r="H208" s="4"/>
      <c r="I208" s="4"/>
      <c r="J208" s="4"/>
      <c r="K208" s="4"/>
      <c r="L208" s="4"/>
      <c r="M208" s="4"/>
      <c r="N208" s="4"/>
      <c r="O208" s="4"/>
      <c r="P208" s="4"/>
      <c r="Q208" s="4"/>
      <c r="R208" s="4"/>
      <c r="S208" s="4"/>
      <c r="T208" s="4"/>
      <c r="U208" s="4"/>
      <c r="V208" s="4"/>
      <c r="W208" s="4"/>
      <c r="X208" s="4"/>
      <c r="Y208" s="3"/>
      <c r="Z208" s="3"/>
      <c r="AA208" s="3"/>
      <c r="AB208" s="3"/>
      <c r="AC208" s="3"/>
      <c r="AD208" s="3"/>
      <c r="AE208" s="3"/>
      <c r="AF208" s="3"/>
      <c r="AG208" s="3"/>
      <c r="AH208" s="3"/>
      <c r="AI208" s="3"/>
      <c r="AJ208" s="3"/>
      <c r="AK208" s="3"/>
      <c r="AL208" s="3"/>
      <c r="AM208" s="3"/>
      <c r="AN208" s="3"/>
      <c r="AO208" s="3"/>
      <c r="AP208" s="3"/>
      <c r="AQ208" s="3"/>
      <c r="AR208" s="3"/>
      <c r="AS208" s="32"/>
      <c r="AT208" s="32"/>
      <c r="AU208" s="32"/>
      <c r="AV208" s="32"/>
      <c r="AW208" s="1"/>
      <c r="AX208" s="1"/>
      <c r="AY208" s="1"/>
      <c r="AZ208" s="15"/>
      <c r="BA208" s="15"/>
      <c r="BB208" s="15"/>
      <c r="BC208" s="15"/>
      <c r="BD208" s="15"/>
      <c r="BE208" s="15"/>
      <c r="BF208" s="15"/>
      <c r="BG208" s="15"/>
      <c r="BH208" s="15"/>
    </row>
    <row r="209" spans="2:60" ht="17.25">
      <c r="B209" s="1"/>
      <c r="C209" s="3"/>
      <c r="D209" s="3"/>
      <c r="E209" s="3"/>
      <c r="F209" s="3"/>
      <c r="G209" s="4"/>
      <c r="H209" s="4"/>
      <c r="I209" s="4"/>
      <c r="J209" s="4"/>
      <c r="K209" s="4"/>
      <c r="L209" s="4"/>
      <c r="M209" s="4"/>
      <c r="N209" s="4"/>
      <c r="O209" s="4"/>
      <c r="P209" s="4"/>
      <c r="Q209" s="4"/>
      <c r="R209" s="4"/>
      <c r="S209" s="4"/>
      <c r="T209" s="4"/>
      <c r="U209" s="4"/>
      <c r="V209" s="4"/>
      <c r="W209" s="4"/>
      <c r="X209" s="4"/>
      <c r="Y209" s="4"/>
      <c r="Z209" s="4"/>
      <c r="AA209" s="3"/>
      <c r="AB209" s="3"/>
      <c r="AC209" s="3"/>
      <c r="AD209" s="3"/>
      <c r="AE209" s="3"/>
      <c r="AF209" s="3"/>
      <c r="AG209" s="3"/>
      <c r="AH209" s="3"/>
      <c r="AI209" s="3"/>
      <c r="AJ209" s="3"/>
      <c r="AK209" s="3"/>
      <c r="AL209" s="3"/>
      <c r="AM209" s="3"/>
      <c r="AN209" s="3"/>
      <c r="AO209" s="3"/>
      <c r="AP209" s="3"/>
      <c r="AQ209" s="3"/>
      <c r="AR209" s="3"/>
      <c r="AS209" s="32"/>
      <c r="AT209" s="32"/>
      <c r="AU209" s="32"/>
      <c r="AV209" s="32"/>
      <c r="AW209" s="1"/>
      <c r="AX209" s="1"/>
      <c r="AY209" s="1"/>
      <c r="AZ209" s="15"/>
      <c r="BA209" s="15"/>
      <c r="BB209" s="15"/>
      <c r="BC209" s="15"/>
      <c r="BD209" s="15"/>
      <c r="BE209" s="15"/>
      <c r="BF209" s="15"/>
      <c r="BG209" s="15"/>
      <c r="BH209" s="15"/>
    </row>
    <row r="210" spans="2:60" ht="17.25">
      <c r="B210" s="1"/>
      <c r="C210" s="1"/>
      <c r="D210" s="1"/>
      <c r="E210" s="1"/>
      <c r="F210" s="1"/>
      <c r="G210" s="4"/>
      <c r="H210" s="4"/>
      <c r="I210" s="4"/>
      <c r="J210" s="4"/>
      <c r="K210" s="4"/>
      <c r="L210" s="4"/>
      <c r="M210" s="4"/>
      <c r="N210" s="4"/>
      <c r="O210" s="4"/>
      <c r="P210" s="4"/>
      <c r="Q210" s="4"/>
      <c r="R210" s="4"/>
      <c r="S210" s="4"/>
      <c r="T210" s="4"/>
      <c r="U210" s="4"/>
      <c r="V210" s="4"/>
      <c r="W210" s="4"/>
      <c r="X210" s="4"/>
      <c r="Y210" s="4"/>
      <c r="Z210" s="4"/>
      <c r="AA210" s="1"/>
      <c r="AB210" s="1"/>
      <c r="AC210" s="1"/>
      <c r="AD210" s="1"/>
      <c r="AE210" s="1"/>
      <c r="AF210" s="1"/>
      <c r="AG210" s="1"/>
      <c r="AH210" s="1"/>
      <c r="AI210" s="1"/>
      <c r="AJ210" s="1"/>
      <c r="AK210" s="1"/>
      <c r="AL210" s="1"/>
      <c r="AM210" s="1"/>
      <c r="AN210" s="1"/>
      <c r="AO210" s="1"/>
      <c r="AP210" s="1"/>
      <c r="AQ210" s="1"/>
      <c r="AR210" s="1"/>
      <c r="AS210" s="40"/>
      <c r="AT210" s="40"/>
      <c r="AU210" s="40"/>
      <c r="AV210" s="40"/>
      <c r="AW210" s="1"/>
      <c r="AX210" s="1"/>
      <c r="AY210" s="1"/>
      <c r="AZ210" s="15"/>
      <c r="BA210" s="15"/>
      <c r="BB210" s="15"/>
      <c r="BC210" s="15"/>
      <c r="BD210" s="15"/>
      <c r="BE210" s="15"/>
      <c r="BF210" s="15"/>
      <c r="BG210" s="15"/>
      <c r="BH210" s="15"/>
    </row>
    <row r="211" spans="2:60" ht="17.25">
      <c r="B211" s="1"/>
      <c r="C211" s="1"/>
      <c r="D211" s="1"/>
      <c r="E211" s="1"/>
      <c r="F211" s="1"/>
      <c r="G211" s="4"/>
      <c r="H211" s="4"/>
      <c r="I211" s="4"/>
      <c r="J211" s="4"/>
      <c r="K211" s="4"/>
      <c r="L211" s="4"/>
      <c r="M211" s="4"/>
      <c r="N211" s="4"/>
      <c r="O211" s="4"/>
      <c r="P211" s="4"/>
      <c r="Q211" s="4"/>
      <c r="R211" s="4"/>
      <c r="S211" s="4"/>
      <c r="T211" s="4"/>
      <c r="U211" s="4"/>
      <c r="V211" s="4"/>
      <c r="W211" s="4"/>
      <c r="X211" s="4"/>
      <c r="Y211" s="4"/>
      <c r="Z211" s="4"/>
      <c r="AA211" s="1"/>
      <c r="AB211" s="1"/>
      <c r="AC211" s="1"/>
      <c r="AD211" s="1"/>
      <c r="AE211" s="1"/>
      <c r="AF211" s="1"/>
      <c r="AG211" s="1"/>
      <c r="AH211" s="1"/>
      <c r="AI211" s="1"/>
      <c r="AJ211" s="1"/>
      <c r="AK211" s="1"/>
      <c r="AL211" s="1"/>
      <c r="AM211" s="1"/>
      <c r="AN211" s="1"/>
      <c r="AO211" s="1"/>
      <c r="AP211" s="1"/>
      <c r="AQ211" s="1"/>
      <c r="AR211" s="1"/>
      <c r="AS211" s="40"/>
      <c r="AT211" s="40"/>
      <c r="AU211" s="40"/>
      <c r="AV211" s="40"/>
      <c r="AW211" s="1"/>
      <c r="AX211" s="1"/>
      <c r="AY211" s="1"/>
      <c r="AZ211" s="15"/>
      <c r="BA211" s="15"/>
      <c r="BB211" s="15"/>
      <c r="BC211" s="15"/>
      <c r="BD211" s="15"/>
      <c r="BE211" s="15"/>
      <c r="BF211" s="15"/>
      <c r="BG211" s="15"/>
      <c r="BH211" s="15"/>
    </row>
    <row r="212" spans="2:60" ht="17.25">
      <c r="B212" s="1"/>
      <c r="C212" s="1"/>
      <c r="D212" s="1"/>
      <c r="E212" s="1"/>
      <c r="F212" s="1"/>
      <c r="G212" s="4"/>
      <c r="H212" s="4"/>
      <c r="I212" s="4"/>
      <c r="J212" s="4"/>
      <c r="K212" s="4"/>
      <c r="L212" s="4"/>
      <c r="M212" s="4"/>
      <c r="N212" s="4"/>
      <c r="O212" s="4"/>
      <c r="P212" s="4"/>
      <c r="Q212" s="4"/>
      <c r="R212" s="4"/>
      <c r="S212" s="4"/>
      <c r="T212" s="4"/>
      <c r="U212" s="4"/>
      <c r="V212" s="4"/>
      <c r="W212" s="4"/>
      <c r="X212" s="4"/>
      <c r="Y212" s="4"/>
      <c r="Z212" s="4"/>
      <c r="AA212" s="1"/>
      <c r="AB212" s="1"/>
      <c r="AC212" s="1"/>
      <c r="AD212" s="1"/>
      <c r="AE212" s="1"/>
      <c r="AF212" s="1"/>
      <c r="AG212" s="1"/>
      <c r="AH212" s="1"/>
      <c r="AI212" s="1"/>
      <c r="AJ212" s="1"/>
      <c r="AK212" s="1"/>
      <c r="AL212" s="1"/>
      <c r="AM212" s="1"/>
      <c r="AN212" s="1"/>
      <c r="AO212" s="1"/>
      <c r="AP212" s="1"/>
      <c r="AQ212" s="1"/>
      <c r="AR212" s="1"/>
      <c r="AS212" s="40"/>
      <c r="AT212" s="40"/>
      <c r="AU212" s="40"/>
      <c r="AV212" s="40"/>
      <c r="AW212" s="1"/>
      <c r="AX212" s="1"/>
      <c r="AY212" s="1"/>
      <c r="AZ212" s="15"/>
      <c r="BA212" s="15"/>
      <c r="BB212" s="15"/>
      <c r="BC212" s="15"/>
      <c r="BD212" s="15"/>
      <c r="BE212" s="15"/>
      <c r="BF212" s="15"/>
      <c r="BG212" s="15"/>
      <c r="BH212" s="15"/>
    </row>
    <row r="213" spans="2:60" ht="17.25">
      <c r="B213" s="1"/>
      <c r="C213" s="1"/>
      <c r="D213" s="1"/>
      <c r="E213" s="1"/>
      <c r="F213" s="1"/>
      <c r="G213" s="4"/>
      <c r="H213" s="4"/>
      <c r="I213" s="4"/>
      <c r="J213" s="4"/>
      <c r="K213" s="4"/>
      <c r="L213" s="4"/>
      <c r="M213" s="4"/>
      <c r="N213" s="4"/>
      <c r="O213" s="4"/>
      <c r="P213" s="4"/>
      <c r="Q213" s="4"/>
      <c r="R213" s="4"/>
      <c r="S213" s="4"/>
      <c r="T213" s="4"/>
      <c r="U213" s="4"/>
      <c r="V213" s="4"/>
      <c r="W213" s="4"/>
      <c r="X213" s="4"/>
      <c r="Y213" s="4"/>
      <c r="Z213" s="4"/>
      <c r="AA213" s="1"/>
      <c r="AB213" s="1"/>
      <c r="AC213" s="1"/>
      <c r="AD213" s="1"/>
      <c r="AE213" s="1"/>
      <c r="AF213" s="1"/>
      <c r="AG213" s="1"/>
      <c r="AH213" s="1"/>
      <c r="AI213" s="1"/>
      <c r="AJ213" s="1"/>
      <c r="AK213" s="1"/>
      <c r="AL213" s="1"/>
      <c r="AM213" s="1"/>
      <c r="AN213" s="1"/>
      <c r="AO213" s="1"/>
      <c r="AP213" s="1"/>
      <c r="AQ213" s="1"/>
      <c r="AR213" s="1"/>
      <c r="AS213" s="40"/>
      <c r="AT213" s="40"/>
      <c r="AU213" s="40"/>
      <c r="AV213" s="40"/>
      <c r="AW213" s="1"/>
      <c r="AX213" s="1"/>
      <c r="AY213" s="1"/>
      <c r="AZ213" s="15"/>
      <c r="BA213" s="15"/>
      <c r="BB213" s="15"/>
      <c r="BC213" s="15"/>
      <c r="BD213" s="15"/>
      <c r="BE213" s="15"/>
      <c r="BF213" s="15"/>
      <c r="BG213" s="15"/>
      <c r="BH213" s="15"/>
    </row>
    <row r="214" spans="2:60" ht="17.25">
      <c r="B214" s="1"/>
      <c r="C214" s="1"/>
      <c r="D214" s="1"/>
      <c r="E214" s="1"/>
      <c r="F214" s="1"/>
      <c r="G214" s="4"/>
      <c r="H214" s="4"/>
      <c r="I214" s="4"/>
      <c r="J214" s="4"/>
      <c r="K214" s="4"/>
      <c r="L214" s="4"/>
      <c r="M214" s="4"/>
      <c r="N214" s="4"/>
      <c r="O214" s="4"/>
      <c r="P214" s="4"/>
      <c r="Q214" s="4"/>
      <c r="R214" s="4"/>
      <c r="S214" s="4"/>
      <c r="T214" s="4"/>
      <c r="U214" s="4"/>
      <c r="V214" s="4"/>
      <c r="W214" s="4"/>
      <c r="X214" s="4"/>
      <c r="Y214" s="4"/>
      <c r="Z214" s="4"/>
      <c r="AA214" s="1"/>
      <c r="AB214" s="1"/>
      <c r="AC214" s="1"/>
      <c r="AD214" s="1"/>
      <c r="AE214" s="1"/>
      <c r="AF214" s="1"/>
      <c r="AG214" s="1"/>
      <c r="AH214" s="1"/>
      <c r="AI214" s="1"/>
      <c r="AJ214" s="1"/>
      <c r="AK214" s="1"/>
      <c r="AL214" s="1"/>
      <c r="AM214" s="1"/>
      <c r="AN214" s="1"/>
      <c r="AO214" s="1"/>
      <c r="AP214" s="1"/>
      <c r="AQ214" s="1"/>
      <c r="AR214" s="1"/>
      <c r="AS214" s="40"/>
      <c r="AT214" s="40"/>
      <c r="AU214" s="40"/>
      <c r="AV214" s="40"/>
      <c r="AW214" s="1"/>
      <c r="AX214" s="1"/>
      <c r="AY214" s="1"/>
      <c r="AZ214" s="15"/>
      <c r="BA214" s="15"/>
      <c r="BB214" s="15"/>
      <c r="BC214" s="15"/>
      <c r="BD214" s="15"/>
      <c r="BE214" s="15"/>
      <c r="BF214" s="15"/>
      <c r="BG214" s="15"/>
      <c r="BH214" s="15"/>
    </row>
    <row r="215" spans="2:60" ht="17.25">
      <c r="B215" s="1"/>
      <c r="C215" s="1"/>
      <c r="D215" s="1"/>
      <c r="E215" s="1"/>
      <c r="F215" s="1"/>
      <c r="G215" s="4"/>
      <c r="H215" s="4"/>
      <c r="I215" s="4"/>
      <c r="J215" s="4"/>
      <c r="K215" s="4"/>
      <c r="L215" s="4"/>
      <c r="M215" s="4"/>
      <c r="N215" s="4"/>
      <c r="O215" s="4"/>
      <c r="P215" s="4"/>
      <c r="Q215" s="4"/>
      <c r="R215" s="4"/>
      <c r="S215" s="4"/>
      <c r="T215" s="4"/>
      <c r="U215" s="4"/>
      <c r="V215" s="4"/>
      <c r="W215" s="4"/>
      <c r="X215" s="4"/>
      <c r="Y215" s="4"/>
      <c r="Z215" s="4"/>
      <c r="AA215" s="1"/>
      <c r="AB215" s="1"/>
      <c r="AC215" s="1"/>
      <c r="AD215" s="1"/>
      <c r="AE215" s="1"/>
      <c r="AF215" s="1"/>
      <c r="AG215" s="1"/>
      <c r="AH215" s="1"/>
      <c r="AI215" s="1"/>
      <c r="AJ215" s="1"/>
      <c r="AK215" s="1"/>
      <c r="AL215" s="1"/>
      <c r="AM215" s="1"/>
      <c r="AN215" s="1"/>
      <c r="AO215" s="1"/>
      <c r="AP215" s="1"/>
      <c r="AQ215" s="1"/>
      <c r="AR215" s="1"/>
      <c r="AS215" s="40"/>
      <c r="AT215" s="40"/>
      <c r="AU215" s="40"/>
      <c r="AV215" s="40"/>
      <c r="AW215" s="1"/>
      <c r="AX215" s="1"/>
      <c r="AY215" s="1"/>
      <c r="AZ215" s="15"/>
      <c r="BA215" s="15"/>
      <c r="BB215" s="15"/>
      <c r="BC215" s="15"/>
      <c r="BD215" s="15"/>
      <c r="BE215" s="15"/>
      <c r="BF215" s="15"/>
      <c r="BG215" s="15"/>
      <c r="BH215" s="15"/>
    </row>
    <row r="216" spans="2:60" ht="17.25">
      <c r="B216" s="1"/>
      <c r="C216" s="1"/>
      <c r="D216" s="1"/>
      <c r="E216" s="1"/>
      <c r="F216" s="1"/>
      <c r="G216" s="4"/>
      <c r="H216" s="4"/>
      <c r="I216" s="4"/>
      <c r="J216" s="4"/>
      <c r="K216" s="4"/>
      <c r="L216" s="4"/>
      <c r="M216" s="4"/>
      <c r="N216" s="4"/>
      <c r="O216" s="4"/>
      <c r="P216" s="4"/>
      <c r="Q216" s="4"/>
      <c r="R216" s="4"/>
      <c r="S216" s="4"/>
      <c r="T216" s="4"/>
      <c r="U216" s="4"/>
      <c r="V216" s="4"/>
      <c r="W216" s="4"/>
      <c r="X216" s="4"/>
      <c r="Y216" s="4"/>
      <c r="Z216" s="4"/>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5"/>
      <c r="BA216" s="15"/>
      <c r="BB216" s="15"/>
      <c r="BC216" s="15"/>
      <c r="BD216" s="15"/>
      <c r="BE216" s="15"/>
      <c r="BF216" s="15"/>
      <c r="BG216" s="15"/>
      <c r="BH216" s="15"/>
    </row>
    <row r="217" spans="2:60" ht="17.25">
      <c r="B217" s="1"/>
      <c r="C217" s="1"/>
      <c r="D217" s="1"/>
      <c r="E217" s="1"/>
      <c r="F217" s="1"/>
      <c r="G217" s="4"/>
      <c r="H217" s="4"/>
      <c r="I217" s="4"/>
      <c r="J217" s="4"/>
      <c r="K217" s="4"/>
      <c r="L217" s="4"/>
      <c r="M217" s="4"/>
      <c r="N217" s="4"/>
      <c r="O217" s="4"/>
      <c r="P217" s="4"/>
      <c r="Q217" s="4"/>
      <c r="R217" s="4"/>
      <c r="S217" s="4"/>
      <c r="T217" s="4"/>
      <c r="U217" s="4"/>
      <c r="V217" s="4"/>
      <c r="W217" s="4"/>
      <c r="X217" s="4"/>
      <c r="Y217" s="4"/>
      <c r="Z217" s="4"/>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5"/>
      <c r="BA217" s="15"/>
      <c r="BB217" s="15"/>
      <c r="BC217" s="15"/>
      <c r="BD217" s="15"/>
      <c r="BE217" s="15"/>
      <c r="BF217" s="15"/>
      <c r="BG217" s="15"/>
      <c r="BH217" s="15"/>
    </row>
    <row r="218" spans="2:60" ht="17.25">
      <c r="B218" s="1"/>
      <c r="C218" s="1"/>
      <c r="D218" s="1"/>
      <c r="E218" s="1"/>
      <c r="F218" s="1"/>
      <c r="G218" s="4"/>
      <c r="H218" s="4"/>
      <c r="I218" s="4"/>
      <c r="J218" s="4"/>
      <c r="K218" s="4"/>
      <c r="L218" s="4"/>
      <c r="M218" s="4"/>
      <c r="N218" s="4"/>
      <c r="O218" s="4"/>
      <c r="P218" s="4"/>
      <c r="Q218" s="4"/>
      <c r="R218" s="4"/>
      <c r="S218" s="4"/>
      <c r="T218" s="4"/>
      <c r="U218" s="4"/>
      <c r="V218" s="4"/>
      <c r="W218" s="4"/>
      <c r="X218" s="4"/>
      <c r="Y218" s="4"/>
      <c r="Z218" s="4"/>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5"/>
      <c r="BA218" s="15"/>
      <c r="BB218" s="15"/>
      <c r="BC218" s="15"/>
      <c r="BD218" s="15"/>
      <c r="BE218" s="15"/>
      <c r="BF218" s="15"/>
      <c r="BG218" s="15"/>
      <c r="BH218" s="15"/>
    </row>
    <row r="219" spans="2:60" ht="17.25">
      <c r="B219" s="1"/>
      <c r="C219" s="1"/>
      <c r="D219" s="1"/>
      <c r="E219" s="1"/>
      <c r="F219" s="1"/>
      <c r="G219" s="4"/>
      <c r="H219" s="4"/>
      <c r="I219" s="4"/>
      <c r="J219" s="4"/>
      <c r="K219" s="4"/>
      <c r="L219" s="4"/>
      <c r="M219" s="4"/>
      <c r="N219" s="4"/>
      <c r="O219" s="4"/>
      <c r="P219" s="4"/>
      <c r="Q219" s="4"/>
      <c r="R219" s="4"/>
      <c r="S219" s="4"/>
      <c r="T219" s="4"/>
      <c r="U219" s="4"/>
      <c r="V219" s="4"/>
      <c r="W219" s="4"/>
      <c r="X219" s="4"/>
      <c r="Y219" s="4"/>
      <c r="Z219" s="4"/>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5"/>
      <c r="BA219" s="15"/>
      <c r="BB219" s="15"/>
      <c r="BC219" s="15"/>
      <c r="BD219" s="15"/>
      <c r="BE219" s="15"/>
      <c r="BF219" s="15"/>
      <c r="BG219" s="15"/>
      <c r="BH219" s="15"/>
    </row>
    <row r="220" spans="2:60" ht="17.25">
      <c r="B220" s="1"/>
      <c r="C220" s="1"/>
      <c r="D220" s="1"/>
      <c r="E220" s="1"/>
      <c r="F220" s="1"/>
      <c r="G220" s="4"/>
      <c r="H220" s="4"/>
      <c r="I220" s="4"/>
      <c r="J220" s="4"/>
      <c r="K220" s="4"/>
      <c r="L220" s="4"/>
      <c r="M220" s="4"/>
      <c r="N220" s="4"/>
      <c r="O220" s="4"/>
      <c r="P220" s="4"/>
      <c r="Q220" s="4"/>
      <c r="R220" s="4"/>
      <c r="S220" s="4"/>
      <c r="T220" s="4"/>
      <c r="U220" s="4"/>
      <c r="V220" s="4"/>
      <c r="W220" s="4"/>
      <c r="X220" s="4"/>
      <c r="Y220" s="4"/>
      <c r="Z220" s="4"/>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5"/>
      <c r="BA220" s="15"/>
      <c r="BB220" s="15"/>
      <c r="BC220" s="15"/>
      <c r="BD220" s="15"/>
      <c r="BE220" s="15"/>
      <c r="BF220" s="15"/>
      <c r="BG220" s="15"/>
      <c r="BH220" s="15"/>
    </row>
    <row r="221" spans="2:60" ht="17.25">
      <c r="B221" s="1"/>
      <c r="C221" s="1"/>
      <c r="D221" s="1"/>
      <c r="E221" s="1"/>
      <c r="F221" s="1"/>
      <c r="G221" s="4"/>
      <c r="H221" s="4"/>
      <c r="I221" s="4"/>
      <c r="J221" s="4"/>
      <c r="K221" s="4"/>
      <c r="L221" s="4"/>
      <c r="M221" s="4"/>
      <c r="N221" s="4"/>
      <c r="O221" s="4"/>
      <c r="P221" s="4"/>
      <c r="Q221" s="4"/>
      <c r="R221" s="4"/>
      <c r="S221" s="4"/>
      <c r="T221" s="4"/>
      <c r="U221" s="4"/>
      <c r="V221" s="4"/>
      <c r="W221" s="4"/>
      <c r="X221" s="4"/>
      <c r="Y221" s="4"/>
      <c r="Z221" s="4"/>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5"/>
      <c r="BA221" s="15"/>
      <c r="BB221" s="15"/>
      <c r="BC221" s="15"/>
      <c r="BD221" s="15"/>
      <c r="BE221" s="15"/>
      <c r="BF221" s="15"/>
      <c r="BG221" s="15"/>
      <c r="BH221" s="15"/>
    </row>
    <row r="222" spans="2:60" ht="17.25">
      <c r="B222" s="1"/>
      <c r="C222" s="1"/>
      <c r="D222" s="1"/>
      <c r="E222" s="1"/>
      <c r="F222" s="1"/>
      <c r="G222" s="4"/>
      <c r="H222" s="4"/>
      <c r="I222" s="4"/>
      <c r="J222" s="4"/>
      <c r="K222" s="4"/>
      <c r="L222" s="4"/>
      <c r="M222" s="4"/>
      <c r="N222" s="4"/>
      <c r="O222" s="4"/>
      <c r="P222" s="4"/>
      <c r="Q222" s="4"/>
      <c r="R222" s="4"/>
      <c r="S222" s="4"/>
      <c r="T222" s="4"/>
      <c r="U222" s="4"/>
      <c r="V222" s="4"/>
      <c r="W222" s="4"/>
      <c r="X222" s="4"/>
      <c r="Y222" s="4"/>
      <c r="Z222" s="4"/>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5"/>
      <c r="BA222" s="15"/>
      <c r="BB222" s="15"/>
      <c r="BC222" s="15"/>
      <c r="BD222" s="15"/>
      <c r="BE222" s="15"/>
      <c r="BF222" s="15"/>
      <c r="BG222" s="15"/>
      <c r="BH222" s="15"/>
    </row>
    <row r="223" spans="2:60" ht="17.25">
      <c r="B223" s="1"/>
      <c r="C223" s="1"/>
      <c r="D223" s="1"/>
      <c r="E223" s="1"/>
      <c r="F223" s="1"/>
      <c r="G223" s="4"/>
      <c r="H223" s="4"/>
      <c r="I223" s="4"/>
      <c r="J223" s="4"/>
      <c r="K223" s="4"/>
      <c r="L223" s="4"/>
      <c r="M223" s="4"/>
      <c r="N223" s="4"/>
      <c r="O223" s="4"/>
      <c r="P223" s="4"/>
      <c r="Q223" s="4"/>
      <c r="R223" s="4"/>
      <c r="S223" s="4"/>
      <c r="T223" s="4"/>
      <c r="U223" s="4"/>
      <c r="V223" s="4"/>
      <c r="W223" s="4"/>
      <c r="X223" s="4"/>
      <c r="Y223" s="4"/>
      <c r="Z223" s="4"/>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5"/>
      <c r="BA223" s="15"/>
      <c r="BB223" s="15"/>
      <c r="BC223" s="15"/>
      <c r="BD223" s="15"/>
      <c r="BE223" s="15"/>
      <c r="BF223" s="15"/>
      <c r="BG223" s="15"/>
      <c r="BH223" s="15"/>
    </row>
    <row r="224" spans="2:60" ht="17.25">
      <c r="B224" s="1"/>
      <c r="C224" s="1"/>
      <c r="D224" s="1"/>
      <c r="E224" s="1"/>
      <c r="F224" s="1"/>
      <c r="G224" s="4"/>
      <c r="H224" s="4"/>
      <c r="I224" s="4"/>
      <c r="J224" s="4"/>
      <c r="K224" s="4"/>
      <c r="L224" s="4"/>
      <c r="M224" s="4"/>
      <c r="N224" s="4"/>
      <c r="O224" s="4"/>
      <c r="P224" s="4"/>
      <c r="Q224" s="4"/>
      <c r="R224" s="4"/>
      <c r="S224" s="4"/>
      <c r="T224" s="4"/>
      <c r="U224" s="4"/>
      <c r="V224" s="4"/>
      <c r="W224" s="4"/>
      <c r="X224" s="4"/>
      <c r="Y224" s="4"/>
      <c r="Z224" s="4"/>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5"/>
      <c r="BA224" s="15"/>
      <c r="BB224" s="15"/>
      <c r="BC224" s="15"/>
      <c r="BD224" s="15"/>
      <c r="BE224" s="15"/>
      <c r="BF224" s="15"/>
      <c r="BG224" s="15"/>
      <c r="BH224" s="15"/>
    </row>
    <row r="225" spans="2:60" ht="17.25">
      <c r="B225" s="1"/>
      <c r="C225" s="1"/>
      <c r="D225" s="1"/>
      <c r="E225" s="1"/>
      <c r="F225" s="1"/>
      <c r="G225" s="4"/>
      <c r="H225" s="4"/>
      <c r="I225" s="4"/>
      <c r="J225" s="4"/>
      <c r="K225" s="4"/>
      <c r="L225" s="4"/>
      <c r="M225" s="4"/>
      <c r="N225" s="4"/>
      <c r="O225" s="4"/>
      <c r="P225" s="4"/>
      <c r="Q225" s="4"/>
      <c r="R225" s="4"/>
      <c r="S225" s="4"/>
      <c r="T225" s="4"/>
      <c r="U225" s="4"/>
      <c r="V225" s="4"/>
      <c r="W225" s="4"/>
      <c r="X225" s="4"/>
      <c r="Y225" s="4"/>
      <c r="Z225" s="4"/>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5"/>
      <c r="BA225" s="15"/>
      <c r="BB225" s="15"/>
      <c r="BC225" s="15"/>
      <c r="BD225" s="15"/>
      <c r="BE225" s="15"/>
      <c r="BF225" s="15"/>
      <c r="BG225" s="15"/>
      <c r="BH225" s="15"/>
    </row>
    <row r="226" spans="2:60" ht="17.25">
      <c r="B226" s="1"/>
      <c r="C226" s="1"/>
      <c r="D226" s="1"/>
      <c r="E226" s="1"/>
      <c r="F226" s="1"/>
      <c r="G226" s="4"/>
      <c r="H226" s="4"/>
      <c r="I226" s="4"/>
      <c r="J226" s="4"/>
      <c r="K226" s="4"/>
      <c r="L226" s="4"/>
      <c r="M226" s="4"/>
      <c r="N226" s="4"/>
      <c r="O226" s="4"/>
      <c r="P226" s="4"/>
      <c r="Q226" s="4"/>
      <c r="R226" s="4"/>
      <c r="S226" s="4"/>
      <c r="T226" s="4"/>
      <c r="U226" s="4"/>
      <c r="V226" s="4"/>
      <c r="W226" s="4"/>
      <c r="X226" s="4"/>
      <c r="Y226" s="4"/>
      <c r="Z226" s="4"/>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5"/>
      <c r="BA226" s="15"/>
      <c r="BB226" s="15"/>
      <c r="BC226" s="15"/>
      <c r="BD226" s="15"/>
      <c r="BE226" s="15"/>
      <c r="BF226" s="15"/>
      <c r="BG226" s="15"/>
      <c r="BH226" s="15"/>
    </row>
    <row r="227" spans="2:60" ht="17.25">
      <c r="B227" s="1"/>
      <c r="C227" s="1"/>
      <c r="D227" s="1"/>
      <c r="E227" s="1"/>
      <c r="F227" s="1"/>
      <c r="G227" s="4"/>
      <c r="H227" s="4"/>
      <c r="I227" s="4"/>
      <c r="J227" s="4"/>
      <c r="K227" s="4"/>
      <c r="L227" s="4"/>
      <c r="M227" s="4"/>
      <c r="N227" s="4"/>
      <c r="O227" s="4"/>
      <c r="P227" s="4"/>
      <c r="Q227" s="4"/>
      <c r="R227" s="4"/>
      <c r="S227" s="4"/>
      <c r="T227" s="4"/>
      <c r="U227" s="4"/>
      <c r="V227" s="4"/>
      <c r="W227" s="4"/>
      <c r="X227" s="4"/>
      <c r="Y227" s="4"/>
      <c r="Z227" s="4"/>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5"/>
      <c r="BA227" s="15"/>
      <c r="BB227" s="15"/>
      <c r="BC227" s="15"/>
      <c r="BD227" s="15"/>
      <c r="BE227" s="15"/>
      <c r="BF227" s="15"/>
      <c r="BG227" s="15"/>
      <c r="BH227" s="15"/>
    </row>
    <row r="228" spans="2:60" ht="17.25">
      <c r="B228" s="1"/>
      <c r="C228" s="1"/>
      <c r="D228" s="1"/>
      <c r="E228" s="1"/>
      <c r="F228" s="1"/>
      <c r="G228" s="4"/>
      <c r="H228" s="4"/>
      <c r="I228" s="4"/>
      <c r="J228" s="4"/>
      <c r="K228" s="4"/>
      <c r="L228" s="4"/>
      <c r="M228" s="4"/>
      <c r="N228" s="4"/>
      <c r="O228" s="4"/>
      <c r="P228" s="4"/>
      <c r="Q228" s="4"/>
      <c r="R228" s="4"/>
      <c r="S228" s="4"/>
      <c r="T228" s="4"/>
      <c r="U228" s="4"/>
      <c r="V228" s="4"/>
      <c r="W228" s="4"/>
      <c r="X228" s="4"/>
      <c r="Y228" s="4"/>
      <c r="Z228" s="4"/>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5"/>
      <c r="BA228" s="15"/>
      <c r="BB228" s="15"/>
      <c r="BC228" s="15"/>
      <c r="BD228" s="15"/>
      <c r="BE228" s="15"/>
      <c r="BF228" s="15"/>
      <c r="BG228" s="15"/>
      <c r="BH228" s="15"/>
    </row>
    <row r="229" spans="2:60" ht="17.25">
      <c r="B229" s="1"/>
      <c r="C229" s="1"/>
      <c r="D229" s="1"/>
      <c r="E229" s="1"/>
      <c r="F229" s="1"/>
      <c r="G229" s="4"/>
      <c r="H229" s="4"/>
      <c r="I229" s="4"/>
      <c r="J229" s="4"/>
      <c r="K229" s="4"/>
      <c r="L229" s="4"/>
      <c r="M229" s="4"/>
      <c r="N229" s="4"/>
      <c r="O229" s="4"/>
      <c r="P229" s="4"/>
      <c r="Q229" s="4"/>
      <c r="R229" s="4"/>
      <c r="S229" s="4"/>
      <c r="T229" s="4"/>
      <c r="U229" s="4"/>
      <c r="V229" s="4"/>
      <c r="W229" s="4"/>
      <c r="X229" s="4"/>
      <c r="Y229" s="4"/>
      <c r="Z229" s="4"/>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5"/>
      <c r="BA229" s="15"/>
      <c r="BB229" s="15"/>
      <c r="BC229" s="15"/>
      <c r="BD229" s="15"/>
      <c r="BE229" s="15"/>
      <c r="BF229" s="15"/>
      <c r="BG229" s="15"/>
      <c r="BH229" s="15"/>
    </row>
    <row r="230" spans="2:60" ht="17.25">
      <c r="B230" s="1"/>
      <c r="C230" s="1"/>
      <c r="D230" s="1"/>
      <c r="E230" s="1"/>
      <c r="F230" s="1"/>
      <c r="G230" s="4"/>
      <c r="H230" s="4"/>
      <c r="I230" s="4"/>
      <c r="J230" s="4"/>
      <c r="K230" s="4"/>
      <c r="L230" s="4"/>
      <c r="M230" s="4"/>
      <c r="N230" s="4"/>
      <c r="O230" s="4"/>
      <c r="P230" s="4"/>
      <c r="Q230" s="4"/>
      <c r="R230" s="4"/>
      <c r="S230" s="4"/>
      <c r="T230" s="4"/>
      <c r="U230" s="4"/>
      <c r="V230" s="4"/>
      <c r="W230" s="4"/>
      <c r="X230" s="4"/>
      <c r="Y230" s="4"/>
      <c r="Z230" s="4"/>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5"/>
      <c r="BA230" s="15"/>
      <c r="BB230" s="15"/>
      <c r="BC230" s="15"/>
      <c r="BD230" s="15"/>
      <c r="BE230" s="15"/>
      <c r="BF230" s="15"/>
      <c r="BG230" s="15"/>
      <c r="BH230" s="15"/>
    </row>
    <row r="231" spans="2:60" ht="17.25">
      <c r="B231" s="1"/>
      <c r="C231" s="1"/>
      <c r="D231" s="1"/>
      <c r="E231" s="1"/>
      <c r="F231" s="1"/>
      <c r="G231" s="4"/>
      <c r="H231" s="4"/>
      <c r="I231" s="4"/>
      <c r="J231" s="4"/>
      <c r="K231" s="4"/>
      <c r="L231" s="4"/>
      <c r="M231" s="4"/>
      <c r="N231" s="4"/>
      <c r="O231" s="4"/>
      <c r="P231" s="4"/>
      <c r="Q231" s="4"/>
      <c r="R231" s="4"/>
      <c r="S231" s="4"/>
      <c r="T231" s="4"/>
      <c r="U231" s="4"/>
      <c r="V231" s="4"/>
      <c r="W231" s="4"/>
      <c r="X231" s="4"/>
      <c r="Y231" s="4"/>
      <c r="Z231" s="4"/>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5"/>
      <c r="BA231" s="15"/>
      <c r="BB231" s="15"/>
      <c r="BC231" s="15"/>
      <c r="BD231" s="15"/>
      <c r="BE231" s="15"/>
      <c r="BF231" s="15"/>
      <c r="BG231" s="15"/>
      <c r="BH231" s="15"/>
    </row>
    <row r="232" spans="2:60" ht="17.25">
      <c r="B232" s="1"/>
      <c r="C232" s="1"/>
      <c r="D232" s="1"/>
      <c r="E232" s="1"/>
      <c r="F232" s="1"/>
      <c r="G232" s="4"/>
      <c r="H232" s="4"/>
      <c r="I232" s="4"/>
      <c r="J232" s="4"/>
      <c r="K232" s="4"/>
      <c r="L232" s="4"/>
      <c r="M232" s="4"/>
      <c r="N232" s="4"/>
      <c r="O232" s="4"/>
      <c r="P232" s="4"/>
      <c r="Q232" s="4"/>
      <c r="R232" s="4"/>
      <c r="S232" s="4"/>
      <c r="T232" s="4"/>
      <c r="U232" s="4"/>
      <c r="V232" s="4"/>
      <c r="W232" s="4"/>
      <c r="X232" s="4"/>
      <c r="Y232" s="4"/>
      <c r="Z232" s="4"/>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5"/>
      <c r="BA232" s="15"/>
      <c r="BB232" s="15"/>
      <c r="BC232" s="15"/>
      <c r="BD232" s="15"/>
      <c r="BE232" s="15"/>
      <c r="BF232" s="15"/>
      <c r="BG232" s="15"/>
      <c r="BH232" s="15"/>
    </row>
    <row r="233" spans="2:60" ht="17.25">
      <c r="B233" s="1"/>
      <c r="C233" s="1"/>
      <c r="D233" s="1"/>
      <c r="E233" s="1"/>
      <c r="F233" s="1"/>
      <c r="G233" s="4"/>
      <c r="H233" s="4"/>
      <c r="I233" s="4"/>
      <c r="J233" s="4"/>
      <c r="K233" s="4"/>
      <c r="L233" s="4"/>
      <c r="M233" s="4"/>
      <c r="N233" s="4"/>
      <c r="O233" s="4"/>
      <c r="P233" s="4"/>
      <c r="Q233" s="4"/>
      <c r="R233" s="4"/>
      <c r="S233" s="4"/>
      <c r="T233" s="4"/>
      <c r="U233" s="4"/>
      <c r="V233" s="4"/>
      <c r="W233" s="4"/>
      <c r="X233" s="4"/>
      <c r="Y233" s="4"/>
      <c r="Z233" s="4"/>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5"/>
      <c r="BA233" s="15"/>
      <c r="BB233" s="15"/>
      <c r="BC233" s="15"/>
      <c r="BD233" s="15"/>
      <c r="BE233" s="15"/>
      <c r="BF233" s="15"/>
      <c r="BG233" s="15"/>
      <c r="BH233" s="15"/>
    </row>
    <row r="234" spans="2:60" ht="17.25">
      <c r="B234" s="1"/>
      <c r="C234" s="1"/>
      <c r="D234" s="1"/>
      <c r="E234" s="1"/>
      <c r="F234" s="1"/>
      <c r="G234" s="4"/>
      <c r="H234" s="4"/>
      <c r="I234" s="4"/>
      <c r="J234" s="4"/>
      <c r="K234" s="4"/>
      <c r="L234" s="4"/>
      <c r="M234" s="4"/>
      <c r="N234" s="4"/>
      <c r="O234" s="4"/>
      <c r="P234" s="4"/>
      <c r="Q234" s="4"/>
      <c r="R234" s="4"/>
      <c r="S234" s="4"/>
      <c r="T234" s="4"/>
      <c r="U234" s="4"/>
      <c r="V234" s="4"/>
      <c r="W234" s="4"/>
      <c r="X234" s="4"/>
      <c r="Y234" s="4"/>
      <c r="Z234" s="4"/>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5"/>
      <c r="BA234" s="15"/>
      <c r="BB234" s="15"/>
      <c r="BC234" s="15"/>
      <c r="BD234" s="15"/>
      <c r="BE234" s="15"/>
      <c r="BF234" s="15"/>
      <c r="BG234" s="15"/>
      <c r="BH234" s="15"/>
    </row>
    <row r="235" spans="2:60" ht="17.25">
      <c r="B235" s="1"/>
      <c r="C235" s="1"/>
      <c r="D235" s="1"/>
      <c r="E235" s="1"/>
      <c r="F235" s="1"/>
      <c r="G235" s="4"/>
      <c r="H235" s="4"/>
      <c r="I235" s="4"/>
      <c r="J235" s="4"/>
      <c r="K235" s="4"/>
      <c r="L235" s="4"/>
      <c r="M235" s="4"/>
      <c r="N235" s="4"/>
      <c r="O235" s="4"/>
      <c r="P235" s="4"/>
      <c r="Q235" s="4"/>
      <c r="R235" s="4"/>
      <c r="S235" s="4"/>
      <c r="T235" s="4"/>
      <c r="U235" s="4"/>
      <c r="V235" s="4"/>
      <c r="W235" s="4"/>
      <c r="X235" s="4"/>
      <c r="Y235" s="4"/>
      <c r="Z235" s="4"/>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5"/>
      <c r="BA235" s="15"/>
      <c r="BB235" s="15"/>
      <c r="BC235" s="15"/>
      <c r="BD235" s="15"/>
      <c r="BE235" s="15"/>
      <c r="BF235" s="15"/>
      <c r="BG235" s="15"/>
      <c r="BH235" s="15"/>
    </row>
    <row r="236" spans="2:60" ht="17.25">
      <c r="B236" s="1"/>
      <c r="C236" s="1"/>
      <c r="D236" s="1"/>
      <c r="E236" s="1"/>
      <c r="F236" s="1"/>
      <c r="G236" s="4"/>
      <c r="H236" s="4"/>
      <c r="I236" s="4"/>
      <c r="J236" s="4"/>
      <c r="K236" s="4"/>
      <c r="L236" s="4"/>
      <c r="M236" s="4"/>
      <c r="N236" s="4"/>
      <c r="O236" s="4"/>
      <c r="P236" s="4"/>
      <c r="Q236" s="4"/>
      <c r="R236" s="4"/>
      <c r="S236" s="4"/>
      <c r="T236" s="4"/>
      <c r="U236" s="4"/>
      <c r="V236" s="4"/>
      <c r="W236" s="4"/>
      <c r="X236" s="4"/>
      <c r="Y236" s="4"/>
      <c r="Z236" s="4"/>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5"/>
      <c r="BA236" s="15"/>
      <c r="BB236" s="15"/>
      <c r="BC236" s="15"/>
      <c r="BD236" s="15"/>
      <c r="BE236" s="15"/>
      <c r="BF236" s="15"/>
      <c r="BG236" s="15"/>
      <c r="BH236" s="15"/>
    </row>
    <row r="237" spans="2:60" ht="17.25">
      <c r="B237" s="1"/>
      <c r="C237" s="1"/>
      <c r="D237" s="1"/>
      <c r="E237" s="1"/>
      <c r="F237" s="1"/>
      <c r="G237" s="4"/>
      <c r="H237" s="4"/>
      <c r="I237" s="4"/>
      <c r="J237" s="4"/>
      <c r="K237" s="4"/>
      <c r="L237" s="4"/>
      <c r="M237" s="4"/>
      <c r="N237" s="4"/>
      <c r="O237" s="4"/>
      <c r="P237" s="4"/>
      <c r="Q237" s="4"/>
      <c r="R237" s="4"/>
      <c r="S237" s="4"/>
      <c r="T237" s="4"/>
      <c r="U237" s="4"/>
      <c r="V237" s="4"/>
      <c r="W237" s="4"/>
      <c r="X237" s="4"/>
      <c r="Y237" s="4"/>
      <c r="Z237" s="4"/>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5"/>
      <c r="BA237" s="15"/>
      <c r="BB237" s="15"/>
      <c r="BC237" s="15"/>
      <c r="BD237" s="15"/>
      <c r="BE237" s="15"/>
      <c r="BF237" s="15"/>
      <c r="BG237" s="15"/>
      <c r="BH237" s="15"/>
    </row>
    <row r="238" spans="2:60" ht="17.25">
      <c r="B238" s="1"/>
      <c r="C238" s="1"/>
      <c r="D238" s="1"/>
      <c r="E238" s="1"/>
      <c r="F238" s="1"/>
      <c r="G238" s="4"/>
      <c r="H238" s="4"/>
      <c r="I238" s="4"/>
      <c r="J238" s="4"/>
      <c r="K238" s="4"/>
      <c r="L238" s="4"/>
      <c r="M238" s="4"/>
      <c r="N238" s="4"/>
      <c r="O238" s="4"/>
      <c r="P238" s="4"/>
      <c r="Q238" s="4"/>
      <c r="R238" s="4"/>
      <c r="S238" s="4"/>
      <c r="T238" s="4"/>
      <c r="U238" s="4"/>
      <c r="V238" s="4"/>
      <c r="W238" s="4"/>
      <c r="X238" s="4"/>
      <c r="Y238" s="4"/>
      <c r="Z238" s="4"/>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5"/>
      <c r="BA238" s="15"/>
      <c r="BB238" s="15"/>
      <c r="BC238" s="15"/>
      <c r="BD238" s="15"/>
      <c r="BE238" s="15"/>
      <c r="BF238" s="15"/>
      <c r="BG238" s="15"/>
      <c r="BH238" s="15"/>
    </row>
    <row r="239" spans="2:60" ht="17.25">
      <c r="B239" s="1"/>
      <c r="C239" s="1"/>
      <c r="D239" s="1"/>
      <c r="E239" s="1"/>
      <c r="F239" s="1"/>
      <c r="G239" s="4"/>
      <c r="H239" s="4"/>
      <c r="I239" s="4"/>
      <c r="J239" s="4"/>
      <c r="K239" s="4"/>
      <c r="L239" s="4"/>
      <c r="M239" s="4"/>
      <c r="N239" s="4"/>
      <c r="O239" s="4"/>
      <c r="P239" s="4"/>
      <c r="Q239" s="4"/>
      <c r="R239" s="4"/>
      <c r="S239" s="4"/>
      <c r="T239" s="4"/>
      <c r="U239" s="4"/>
      <c r="V239" s="4"/>
      <c r="W239" s="4"/>
      <c r="X239" s="4"/>
      <c r="Y239" s="4"/>
      <c r="Z239" s="4"/>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5"/>
      <c r="BA239" s="15"/>
      <c r="BB239" s="15"/>
      <c r="BC239" s="15"/>
      <c r="BD239" s="15"/>
      <c r="BE239" s="15"/>
      <c r="BF239" s="15"/>
      <c r="BG239" s="15"/>
      <c r="BH239" s="15"/>
    </row>
    <row r="240" spans="2:60" ht="17.25">
      <c r="B240" s="1"/>
      <c r="C240" s="1"/>
      <c r="D240" s="1"/>
      <c r="E240" s="1"/>
      <c r="F240" s="1"/>
      <c r="G240" s="4"/>
      <c r="H240" s="4"/>
      <c r="I240" s="4"/>
      <c r="J240" s="4"/>
      <c r="K240" s="4"/>
      <c r="L240" s="4"/>
      <c r="M240" s="4"/>
      <c r="N240" s="4"/>
      <c r="O240" s="4"/>
      <c r="P240" s="4"/>
      <c r="Q240" s="4"/>
      <c r="R240" s="4"/>
      <c r="S240" s="4"/>
      <c r="T240" s="4"/>
      <c r="U240" s="4"/>
      <c r="V240" s="4"/>
      <c r="W240" s="4"/>
      <c r="X240" s="4"/>
      <c r="Y240" s="4"/>
      <c r="Z240" s="4"/>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5"/>
      <c r="BA240" s="15"/>
      <c r="BB240" s="15"/>
      <c r="BC240" s="15"/>
      <c r="BD240" s="15"/>
      <c r="BE240" s="15"/>
      <c r="BF240" s="15"/>
      <c r="BG240" s="15"/>
      <c r="BH240" s="15"/>
    </row>
    <row r="241" spans="2:60" ht="17.25">
      <c r="B241" s="1"/>
      <c r="C241" s="1"/>
      <c r="D241" s="1"/>
      <c r="E241" s="1"/>
      <c r="F241" s="1"/>
      <c r="G241" s="4"/>
      <c r="H241" s="4"/>
      <c r="I241" s="4"/>
      <c r="J241" s="4"/>
      <c r="K241" s="4"/>
      <c r="L241" s="4"/>
      <c r="M241" s="4"/>
      <c r="N241" s="4"/>
      <c r="O241" s="4"/>
      <c r="P241" s="4"/>
      <c r="Q241" s="4"/>
      <c r="R241" s="4"/>
      <c r="S241" s="4"/>
      <c r="T241" s="4"/>
      <c r="U241" s="4"/>
      <c r="V241" s="4"/>
      <c r="W241" s="4"/>
      <c r="X241" s="4"/>
      <c r="Y241" s="4"/>
      <c r="Z241" s="4"/>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5"/>
      <c r="BA241" s="15"/>
      <c r="BB241" s="15"/>
      <c r="BC241" s="15"/>
      <c r="BD241" s="15"/>
      <c r="BE241" s="15"/>
      <c r="BF241" s="15"/>
      <c r="BG241" s="15"/>
      <c r="BH241" s="15"/>
    </row>
    <row r="242" spans="2:60" ht="17.25">
      <c r="B242" s="1"/>
      <c r="C242" s="1"/>
      <c r="D242" s="1"/>
      <c r="E242" s="1"/>
      <c r="F242" s="1"/>
      <c r="G242" s="4"/>
      <c r="H242" s="4"/>
      <c r="I242" s="4"/>
      <c r="J242" s="4"/>
      <c r="K242" s="4"/>
      <c r="L242" s="4"/>
      <c r="M242" s="4"/>
      <c r="N242" s="4"/>
      <c r="O242" s="4"/>
      <c r="P242" s="4"/>
      <c r="Q242" s="4"/>
      <c r="R242" s="4"/>
      <c r="S242" s="4"/>
      <c r="T242" s="4"/>
      <c r="U242" s="4"/>
      <c r="V242" s="4"/>
      <c r="W242" s="4"/>
      <c r="X242" s="4"/>
      <c r="Y242" s="4"/>
      <c r="Z242" s="4"/>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5"/>
      <c r="BA242" s="15"/>
      <c r="BB242" s="15"/>
      <c r="BC242" s="15"/>
      <c r="BD242" s="15"/>
      <c r="BE242" s="15"/>
      <c r="BF242" s="15"/>
      <c r="BG242" s="15"/>
      <c r="BH242" s="15"/>
    </row>
    <row r="243" spans="2:60" ht="17.25">
      <c r="B243" s="1"/>
      <c r="C243" s="1"/>
      <c r="D243" s="1"/>
      <c r="E243" s="1"/>
      <c r="F243" s="1"/>
      <c r="G243" s="4"/>
      <c r="H243" s="4"/>
      <c r="I243" s="4"/>
      <c r="J243" s="4"/>
      <c r="K243" s="4"/>
      <c r="L243" s="4"/>
      <c r="M243" s="4"/>
      <c r="N243" s="4"/>
      <c r="O243" s="4"/>
      <c r="P243" s="4"/>
      <c r="Q243" s="4"/>
      <c r="R243" s="4"/>
      <c r="S243" s="4"/>
      <c r="T243" s="4"/>
      <c r="U243" s="4"/>
      <c r="V243" s="4"/>
      <c r="W243" s="4"/>
      <c r="X243" s="4"/>
      <c r="Y243" s="4"/>
      <c r="Z243" s="4"/>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5"/>
      <c r="BA243" s="15"/>
      <c r="BB243" s="15"/>
      <c r="BC243" s="15"/>
      <c r="BD243" s="15"/>
      <c r="BE243" s="15"/>
      <c r="BF243" s="15"/>
      <c r="BG243" s="15"/>
      <c r="BH243" s="15"/>
    </row>
    <row r="244" spans="2:60" ht="17.25">
      <c r="B244" s="1"/>
      <c r="C244" s="1"/>
      <c r="D244" s="1"/>
      <c r="E244" s="1"/>
      <c r="F244" s="1"/>
      <c r="G244" s="4"/>
      <c r="H244" s="4"/>
      <c r="I244" s="4"/>
      <c r="J244" s="4"/>
      <c r="K244" s="4"/>
      <c r="L244" s="4"/>
      <c r="M244" s="4"/>
      <c r="N244" s="4"/>
      <c r="O244" s="4"/>
      <c r="P244" s="4"/>
      <c r="Q244" s="4"/>
      <c r="R244" s="4"/>
      <c r="S244" s="4"/>
      <c r="T244" s="4"/>
      <c r="U244" s="4"/>
      <c r="V244" s="4"/>
      <c r="W244" s="4"/>
      <c r="X244" s="4"/>
      <c r="Y244" s="4"/>
      <c r="Z244" s="4"/>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5"/>
      <c r="BA244" s="15"/>
      <c r="BB244" s="15"/>
      <c r="BC244" s="15"/>
      <c r="BD244" s="15"/>
      <c r="BE244" s="15"/>
      <c r="BF244" s="15"/>
      <c r="BG244" s="15"/>
      <c r="BH244" s="15"/>
    </row>
    <row r="245" spans="2:60" ht="17.25">
      <c r="B245" s="1"/>
      <c r="C245" s="1"/>
      <c r="D245" s="1"/>
      <c r="E245" s="1"/>
      <c r="F245" s="1"/>
      <c r="G245" s="4"/>
      <c r="H245" s="4"/>
      <c r="I245" s="4"/>
      <c r="J245" s="4"/>
      <c r="K245" s="4"/>
      <c r="L245" s="4"/>
      <c r="M245" s="4"/>
      <c r="N245" s="4"/>
      <c r="O245" s="4"/>
      <c r="P245" s="4"/>
      <c r="Q245" s="4"/>
      <c r="R245" s="4"/>
      <c r="S245" s="4"/>
      <c r="T245" s="4"/>
      <c r="U245" s="4"/>
      <c r="V245" s="4"/>
      <c r="W245" s="4"/>
      <c r="X245" s="4"/>
      <c r="Y245" s="4"/>
      <c r="Z245" s="4"/>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5"/>
      <c r="BA245" s="15"/>
      <c r="BB245" s="15"/>
      <c r="BC245" s="15"/>
      <c r="BD245" s="15"/>
      <c r="BE245" s="15"/>
      <c r="BF245" s="15"/>
      <c r="BG245" s="15"/>
      <c r="BH245" s="15"/>
    </row>
    <row r="246" spans="2:60" ht="17.25">
      <c r="B246" s="1"/>
      <c r="C246" s="1"/>
      <c r="D246" s="1"/>
      <c r="E246" s="1"/>
      <c r="F246" s="1"/>
      <c r="G246" s="4"/>
      <c r="H246" s="4"/>
      <c r="I246" s="4"/>
      <c r="J246" s="4"/>
      <c r="K246" s="4"/>
      <c r="L246" s="4"/>
      <c r="M246" s="4"/>
      <c r="N246" s="4"/>
      <c r="O246" s="4"/>
      <c r="P246" s="4"/>
      <c r="Q246" s="4"/>
      <c r="R246" s="4"/>
      <c r="S246" s="4"/>
      <c r="T246" s="4"/>
      <c r="U246" s="4"/>
      <c r="V246" s="4"/>
      <c r="W246" s="4"/>
      <c r="X246" s="4"/>
      <c r="Y246" s="4"/>
      <c r="Z246" s="4"/>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5"/>
      <c r="BA246" s="15"/>
      <c r="BB246" s="15"/>
      <c r="BC246" s="15"/>
      <c r="BD246" s="15"/>
      <c r="BE246" s="15"/>
      <c r="BF246" s="15"/>
      <c r="BG246" s="15"/>
      <c r="BH246" s="15"/>
    </row>
    <row r="247" spans="2:60" ht="17.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5"/>
      <c r="BA247" s="15"/>
      <c r="BB247" s="15"/>
      <c r="BC247" s="15"/>
      <c r="BD247" s="15"/>
      <c r="BE247" s="15"/>
      <c r="BF247" s="15"/>
      <c r="BG247" s="15"/>
      <c r="BH247" s="15"/>
    </row>
    <row r="248" spans="2:60" ht="17.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5"/>
      <c r="BA248" s="15"/>
      <c r="BB248" s="15"/>
      <c r="BC248" s="15"/>
      <c r="BD248" s="15"/>
      <c r="BE248" s="15"/>
      <c r="BF248" s="15"/>
      <c r="BG248" s="15"/>
      <c r="BH248" s="15"/>
    </row>
    <row r="249" spans="2:60" ht="17.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5"/>
      <c r="BA249" s="15"/>
      <c r="BB249" s="15"/>
      <c r="BC249" s="15"/>
      <c r="BD249" s="15"/>
      <c r="BE249" s="15"/>
      <c r="BF249" s="15"/>
      <c r="BG249" s="15"/>
      <c r="BH249" s="15"/>
    </row>
    <row r="250" spans="2:60" ht="17.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5"/>
      <c r="BA250" s="15"/>
      <c r="BB250" s="15"/>
      <c r="BC250" s="15"/>
      <c r="BD250" s="15"/>
      <c r="BE250" s="15"/>
      <c r="BF250" s="15"/>
      <c r="BG250" s="15"/>
      <c r="BH250" s="15"/>
    </row>
    <row r="251" spans="2:60" ht="17.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5"/>
      <c r="BA251" s="15"/>
      <c r="BB251" s="15"/>
      <c r="BC251" s="15"/>
      <c r="BD251" s="15"/>
      <c r="BE251" s="15"/>
      <c r="BF251" s="15"/>
      <c r="BG251" s="15"/>
      <c r="BH251" s="15"/>
    </row>
    <row r="252" spans="2:60" ht="17.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5"/>
      <c r="BA252" s="15"/>
      <c r="BB252" s="15"/>
      <c r="BC252" s="15"/>
      <c r="BD252" s="15"/>
      <c r="BE252" s="15"/>
      <c r="BF252" s="15"/>
      <c r="BG252" s="15"/>
      <c r="BH252" s="15"/>
    </row>
    <row r="253" spans="2:60" ht="17.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5"/>
      <c r="BA253" s="15"/>
      <c r="BB253" s="15"/>
      <c r="BC253" s="15"/>
      <c r="BD253" s="15"/>
      <c r="BE253" s="15"/>
      <c r="BF253" s="15"/>
      <c r="BG253" s="15"/>
      <c r="BH253" s="15"/>
    </row>
    <row r="254" spans="2:60" ht="17.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5"/>
      <c r="BA254" s="15"/>
      <c r="BB254" s="15"/>
      <c r="BC254" s="15"/>
      <c r="BD254" s="15"/>
      <c r="BE254" s="15"/>
      <c r="BF254" s="15"/>
      <c r="BG254" s="15"/>
      <c r="BH254" s="15"/>
    </row>
    <row r="255" spans="2:60" ht="17.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5"/>
      <c r="BA255" s="15"/>
      <c r="BB255" s="15"/>
      <c r="BC255" s="15"/>
      <c r="BD255" s="15"/>
      <c r="BE255" s="15"/>
      <c r="BF255" s="15"/>
      <c r="BG255" s="15"/>
      <c r="BH255" s="15"/>
    </row>
    <row r="256" spans="2:60" ht="17.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5"/>
      <c r="BA256" s="15"/>
      <c r="BB256" s="15"/>
      <c r="BC256" s="15"/>
      <c r="BD256" s="15"/>
      <c r="BE256" s="15"/>
      <c r="BF256" s="15"/>
      <c r="BG256" s="15"/>
      <c r="BH256" s="15"/>
    </row>
    <row r="257" spans="2:60" ht="17.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5"/>
      <c r="BA257" s="15"/>
      <c r="BB257" s="15"/>
      <c r="BC257" s="15"/>
      <c r="BD257" s="15"/>
      <c r="BE257" s="15"/>
      <c r="BF257" s="15"/>
      <c r="BG257" s="15"/>
      <c r="BH257" s="15"/>
    </row>
    <row r="258" spans="2:60" ht="17.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5"/>
      <c r="BA258" s="15"/>
      <c r="BB258" s="15"/>
      <c r="BC258" s="15"/>
      <c r="BD258" s="15"/>
      <c r="BE258" s="15"/>
      <c r="BF258" s="15"/>
      <c r="BG258" s="15"/>
      <c r="BH258" s="15"/>
    </row>
    <row r="259" spans="2:60" ht="17.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5"/>
      <c r="BA259" s="15"/>
      <c r="BB259" s="15"/>
      <c r="BC259" s="15"/>
      <c r="BD259" s="15"/>
      <c r="BE259" s="15"/>
      <c r="BF259" s="15"/>
      <c r="BG259" s="15"/>
      <c r="BH259" s="15"/>
    </row>
    <row r="260" spans="2:60" ht="17.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5"/>
      <c r="BA260" s="15"/>
      <c r="BB260" s="15"/>
      <c r="BC260" s="15"/>
      <c r="BD260" s="15"/>
      <c r="BE260" s="15"/>
      <c r="BF260" s="15"/>
      <c r="BG260" s="15"/>
      <c r="BH260" s="15"/>
    </row>
    <row r="261" spans="2:60" ht="17.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5"/>
      <c r="BA261" s="15"/>
      <c r="BB261" s="15"/>
      <c r="BC261" s="15"/>
      <c r="BD261" s="15"/>
      <c r="BE261" s="15"/>
      <c r="BF261" s="15"/>
      <c r="BG261" s="15"/>
      <c r="BH261" s="15"/>
    </row>
    <row r="262" spans="2:60" ht="17.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5"/>
      <c r="BA262" s="15"/>
      <c r="BB262" s="15"/>
      <c r="BC262" s="15"/>
      <c r="BD262" s="15"/>
      <c r="BE262" s="15"/>
      <c r="BF262" s="15"/>
      <c r="BG262" s="15"/>
      <c r="BH262" s="15"/>
    </row>
    <row r="263" spans="2:60" ht="17.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5"/>
      <c r="BA263" s="15"/>
      <c r="BB263" s="15"/>
      <c r="BC263" s="15"/>
      <c r="BD263" s="15"/>
      <c r="BE263" s="15"/>
      <c r="BF263" s="15"/>
      <c r="BG263" s="15"/>
      <c r="BH263" s="15"/>
    </row>
    <row r="264" spans="2:60" ht="17.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5"/>
      <c r="BA264" s="15"/>
      <c r="BB264" s="15"/>
      <c r="BC264" s="15"/>
      <c r="BD264" s="15"/>
      <c r="BE264" s="15"/>
      <c r="BF264" s="15"/>
      <c r="BG264" s="15"/>
      <c r="BH264" s="15"/>
    </row>
    <row r="265" spans="2:60" ht="17.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5"/>
      <c r="BA265" s="15"/>
      <c r="BB265" s="15"/>
      <c r="BC265" s="15"/>
      <c r="BD265" s="15"/>
      <c r="BE265" s="15"/>
      <c r="BF265" s="15"/>
      <c r="BG265" s="15"/>
      <c r="BH265" s="15"/>
    </row>
    <row r="266" spans="2:60" ht="17.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5"/>
      <c r="BA266" s="15"/>
      <c r="BB266" s="15"/>
      <c r="BC266" s="15"/>
      <c r="BD266" s="15"/>
      <c r="BE266" s="15"/>
      <c r="BF266" s="15"/>
      <c r="BG266" s="15"/>
      <c r="BH266" s="15"/>
    </row>
    <row r="267" spans="2:60" ht="17.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5"/>
      <c r="BA267" s="15"/>
      <c r="BB267" s="15"/>
      <c r="BC267" s="15"/>
      <c r="BD267" s="15"/>
      <c r="BE267" s="15"/>
      <c r="BF267" s="15"/>
      <c r="BG267" s="15"/>
      <c r="BH267" s="15"/>
    </row>
    <row r="268" spans="2:60" ht="17.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5"/>
      <c r="BA268" s="15"/>
      <c r="BB268" s="15"/>
      <c r="BC268" s="15"/>
      <c r="BD268" s="15"/>
      <c r="BE268" s="15"/>
      <c r="BF268" s="15"/>
      <c r="BG268" s="15"/>
      <c r="BH268" s="15"/>
    </row>
    <row r="269" spans="2:60" ht="17.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5"/>
      <c r="BA269" s="15"/>
      <c r="BB269" s="15"/>
      <c r="BC269" s="15"/>
      <c r="BD269" s="15"/>
      <c r="BE269" s="15"/>
      <c r="BF269" s="15"/>
      <c r="BG269" s="15"/>
      <c r="BH269" s="15"/>
    </row>
    <row r="270" spans="2:60" ht="17.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5"/>
      <c r="BA270" s="15"/>
      <c r="BB270" s="15"/>
      <c r="BC270" s="15"/>
      <c r="BD270" s="15"/>
      <c r="BE270" s="15"/>
      <c r="BF270" s="15"/>
      <c r="BG270" s="15"/>
      <c r="BH270" s="15"/>
    </row>
    <row r="271" spans="2:60" ht="17.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5"/>
      <c r="BA271" s="15"/>
      <c r="BB271" s="15"/>
      <c r="BC271" s="15"/>
      <c r="BD271" s="15"/>
      <c r="BE271" s="15"/>
      <c r="BF271" s="15"/>
      <c r="BG271" s="15"/>
      <c r="BH271" s="15"/>
    </row>
    <row r="272" spans="2:60" ht="17.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5"/>
      <c r="BA272" s="15"/>
      <c r="BB272" s="15"/>
      <c r="BC272" s="15"/>
      <c r="BD272" s="15"/>
      <c r="BE272" s="15"/>
      <c r="BF272" s="15"/>
      <c r="BG272" s="15"/>
      <c r="BH272" s="15"/>
    </row>
    <row r="273" spans="2:60" ht="17.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5"/>
      <c r="BA273" s="15"/>
      <c r="BB273" s="15"/>
      <c r="BC273" s="15"/>
      <c r="BD273" s="15"/>
      <c r="BE273" s="15"/>
      <c r="BF273" s="15"/>
      <c r="BG273" s="15"/>
      <c r="BH273" s="15"/>
    </row>
    <row r="274" spans="2:60" ht="17.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5"/>
      <c r="BA274" s="15"/>
      <c r="BB274" s="15"/>
      <c r="BC274" s="15"/>
      <c r="BD274" s="15"/>
      <c r="BE274" s="15"/>
      <c r="BF274" s="15"/>
      <c r="BG274" s="15"/>
      <c r="BH274" s="15"/>
    </row>
    <row r="275" spans="2:60" ht="17.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5"/>
      <c r="BA275" s="15"/>
      <c r="BB275" s="15"/>
      <c r="BC275" s="15"/>
      <c r="BD275" s="15"/>
      <c r="BE275" s="15"/>
      <c r="BF275" s="15"/>
      <c r="BG275" s="15"/>
      <c r="BH275" s="15"/>
    </row>
    <row r="276" spans="2:60" ht="17.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5"/>
      <c r="BA276" s="15"/>
      <c r="BB276" s="15"/>
      <c r="BC276" s="15"/>
      <c r="BD276" s="15"/>
      <c r="BE276" s="15"/>
      <c r="BF276" s="15"/>
      <c r="BG276" s="15"/>
      <c r="BH276" s="15"/>
    </row>
    <row r="277" spans="2:60" ht="17.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5"/>
      <c r="BA277" s="15"/>
      <c r="BB277" s="15"/>
      <c r="BC277" s="15"/>
      <c r="BD277" s="15"/>
      <c r="BE277" s="15"/>
      <c r="BF277" s="15"/>
      <c r="BG277" s="15"/>
      <c r="BH277" s="15"/>
    </row>
    <row r="278" spans="2:60" ht="17.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5"/>
      <c r="BA278" s="15"/>
      <c r="BB278" s="15"/>
      <c r="BC278" s="15"/>
      <c r="BD278" s="15"/>
      <c r="BE278" s="15"/>
      <c r="BF278" s="15"/>
      <c r="BG278" s="15"/>
      <c r="BH278" s="15"/>
    </row>
    <row r="279" spans="2:60" ht="17.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5"/>
      <c r="BA279" s="15"/>
      <c r="BB279" s="15"/>
      <c r="BC279" s="15"/>
      <c r="BD279" s="15"/>
      <c r="BE279" s="15"/>
      <c r="BF279" s="15"/>
      <c r="BG279" s="15"/>
      <c r="BH279" s="15"/>
    </row>
    <row r="280" spans="2:60" ht="17.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5"/>
      <c r="BA280" s="15"/>
      <c r="BB280" s="15"/>
      <c r="BC280" s="15"/>
      <c r="BD280" s="15"/>
      <c r="BE280" s="15"/>
      <c r="BF280" s="15"/>
      <c r="BG280" s="15"/>
      <c r="BH280" s="15"/>
    </row>
    <row r="281" spans="2:60" ht="17.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5"/>
      <c r="BA281" s="15"/>
      <c r="BB281" s="15"/>
      <c r="BC281" s="15"/>
      <c r="BD281" s="15"/>
      <c r="BE281" s="15"/>
      <c r="BF281" s="15"/>
      <c r="BG281" s="15"/>
      <c r="BH281" s="15"/>
    </row>
    <row r="282" spans="2:60" ht="17.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5"/>
      <c r="BA282" s="15"/>
      <c r="BB282" s="15"/>
      <c r="BC282" s="15"/>
      <c r="BD282" s="15"/>
      <c r="BE282" s="15"/>
      <c r="BF282" s="15"/>
      <c r="BG282" s="15"/>
      <c r="BH282" s="15"/>
    </row>
    <row r="283" spans="2:60" ht="17.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5"/>
      <c r="BA283" s="15"/>
      <c r="BB283" s="15"/>
      <c r="BC283" s="15"/>
      <c r="BD283" s="15"/>
      <c r="BE283" s="15"/>
      <c r="BF283" s="15"/>
      <c r="BG283" s="15"/>
      <c r="BH283" s="15"/>
    </row>
    <row r="284" spans="2:60" ht="17.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5"/>
      <c r="BA284" s="15"/>
      <c r="BB284" s="15"/>
      <c r="BC284" s="15"/>
      <c r="BD284" s="15"/>
      <c r="BE284" s="15"/>
      <c r="BF284" s="15"/>
      <c r="BG284" s="15"/>
      <c r="BH284" s="15"/>
    </row>
    <row r="285" spans="2:60" ht="17.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5"/>
      <c r="BA285" s="15"/>
      <c r="BB285" s="15"/>
      <c r="BC285" s="15"/>
      <c r="BD285" s="15"/>
      <c r="BE285" s="15"/>
      <c r="BF285" s="15"/>
      <c r="BG285" s="15"/>
      <c r="BH285" s="15"/>
    </row>
    <row r="286" spans="2:60" ht="17.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5"/>
      <c r="BA286" s="15"/>
      <c r="BB286" s="15"/>
      <c r="BC286" s="15"/>
      <c r="BD286" s="15"/>
      <c r="BE286" s="15"/>
      <c r="BF286" s="15"/>
      <c r="BG286" s="15"/>
      <c r="BH286" s="15"/>
    </row>
    <row r="287" spans="2:60" ht="17.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5"/>
      <c r="BA287" s="15"/>
      <c r="BB287" s="15"/>
      <c r="BC287" s="15"/>
      <c r="BD287" s="15"/>
      <c r="BE287" s="15"/>
      <c r="BF287" s="15"/>
      <c r="BG287" s="15"/>
      <c r="BH287" s="15"/>
    </row>
    <row r="288" spans="2:60" ht="17.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5"/>
      <c r="BA288" s="15"/>
      <c r="BB288" s="15"/>
      <c r="BC288" s="15"/>
      <c r="BD288" s="15"/>
      <c r="BE288" s="15"/>
      <c r="BF288" s="15"/>
      <c r="BG288" s="15"/>
      <c r="BH288" s="15"/>
    </row>
    <row r="289" spans="2:60" ht="17.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5"/>
      <c r="BA289" s="15"/>
      <c r="BB289" s="15"/>
      <c r="BC289" s="15"/>
      <c r="BD289" s="15"/>
      <c r="BE289" s="15"/>
      <c r="BF289" s="15"/>
      <c r="BG289" s="15"/>
      <c r="BH289" s="15"/>
    </row>
    <row r="290" spans="2:60" ht="17.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5"/>
      <c r="BA290" s="15"/>
      <c r="BB290" s="15"/>
      <c r="BC290" s="15"/>
      <c r="BD290" s="15"/>
      <c r="BE290" s="15"/>
      <c r="BF290" s="15"/>
      <c r="BG290" s="15"/>
      <c r="BH290" s="15"/>
    </row>
    <row r="291" spans="2:60" ht="17.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5"/>
      <c r="BA291" s="15"/>
      <c r="BB291" s="15"/>
      <c r="BC291" s="15"/>
      <c r="BD291" s="15"/>
      <c r="BE291" s="15"/>
      <c r="BF291" s="15"/>
      <c r="BG291" s="15"/>
      <c r="BH291" s="15"/>
    </row>
    <row r="292" spans="2:60" ht="17.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5"/>
      <c r="BA292" s="15"/>
      <c r="BB292" s="15"/>
      <c r="BC292" s="15"/>
      <c r="BD292" s="15"/>
      <c r="BE292" s="15"/>
      <c r="BF292" s="15"/>
      <c r="BG292" s="15"/>
      <c r="BH292" s="15"/>
    </row>
    <row r="293" spans="2:60" ht="17.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5"/>
      <c r="BA293" s="15"/>
      <c r="BB293" s="15"/>
      <c r="BC293" s="15"/>
      <c r="BD293" s="15"/>
      <c r="BE293" s="15"/>
      <c r="BF293" s="15"/>
      <c r="BG293" s="15"/>
      <c r="BH293" s="15"/>
    </row>
    <row r="294" spans="2:60" ht="17.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5"/>
      <c r="BA294" s="15"/>
      <c r="BB294" s="15"/>
      <c r="BC294" s="15"/>
      <c r="BD294" s="15"/>
      <c r="BE294" s="15"/>
      <c r="BF294" s="15"/>
      <c r="BG294" s="15"/>
      <c r="BH294" s="15"/>
    </row>
    <row r="295" spans="2:60" ht="17.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5"/>
      <c r="BA295" s="15"/>
      <c r="BB295" s="15"/>
      <c r="BC295" s="15"/>
      <c r="BD295" s="15"/>
      <c r="BE295" s="15"/>
      <c r="BF295" s="15"/>
      <c r="BG295" s="15"/>
      <c r="BH295" s="15"/>
    </row>
    <row r="296" spans="2:60" ht="17.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5"/>
      <c r="BA296" s="15"/>
      <c r="BB296" s="15"/>
      <c r="BC296" s="15"/>
      <c r="BD296" s="15"/>
      <c r="BE296" s="15"/>
      <c r="BF296" s="15"/>
      <c r="BG296" s="15"/>
      <c r="BH296" s="15"/>
    </row>
    <row r="297" spans="2:60" ht="17.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5"/>
      <c r="BA297" s="15"/>
      <c r="BB297" s="15"/>
      <c r="BC297" s="15"/>
      <c r="BD297" s="15"/>
      <c r="BE297" s="15"/>
      <c r="BF297" s="15"/>
      <c r="BG297" s="15"/>
      <c r="BH297" s="15"/>
    </row>
    <row r="298" spans="2:60" ht="17.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5"/>
      <c r="BA298" s="15"/>
      <c r="BB298" s="15"/>
      <c r="BC298" s="15"/>
      <c r="BD298" s="15"/>
      <c r="BE298" s="15"/>
      <c r="BF298" s="15"/>
      <c r="BG298" s="15"/>
      <c r="BH298" s="15"/>
    </row>
    <row r="299" spans="2:60" ht="17.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5"/>
      <c r="BA299" s="15"/>
      <c r="BB299" s="15"/>
      <c r="BC299" s="15"/>
      <c r="BD299" s="15"/>
      <c r="BE299" s="15"/>
      <c r="BF299" s="15"/>
      <c r="BG299" s="15"/>
      <c r="BH299" s="15"/>
    </row>
    <row r="300" spans="2:60" ht="17.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5"/>
      <c r="BA300" s="15"/>
      <c r="BB300" s="15"/>
      <c r="BC300" s="15"/>
      <c r="BD300" s="15"/>
      <c r="BE300" s="15"/>
      <c r="BF300" s="15"/>
      <c r="BG300" s="15"/>
      <c r="BH300" s="15"/>
    </row>
    <row r="301" spans="2:60" ht="17.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5"/>
      <c r="BA301" s="15"/>
      <c r="BB301" s="15"/>
      <c r="BC301" s="15"/>
      <c r="BD301" s="15"/>
      <c r="BE301" s="15"/>
      <c r="BF301" s="15"/>
      <c r="BG301" s="15"/>
      <c r="BH301" s="15"/>
    </row>
    <row r="302" spans="2:60" ht="17.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5"/>
      <c r="BA302" s="15"/>
      <c r="BB302" s="15"/>
      <c r="BC302" s="15"/>
      <c r="BD302" s="15"/>
      <c r="BE302" s="15"/>
      <c r="BF302" s="15"/>
      <c r="BG302" s="15"/>
      <c r="BH302" s="15"/>
    </row>
    <row r="303" spans="2:60" ht="17.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5"/>
      <c r="BA303" s="15"/>
      <c r="BB303" s="15"/>
      <c r="BC303" s="15"/>
      <c r="BD303" s="15"/>
      <c r="BE303" s="15"/>
      <c r="BF303" s="15"/>
      <c r="BG303" s="15"/>
      <c r="BH303" s="15"/>
    </row>
    <row r="304" spans="2:60" ht="17.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5"/>
      <c r="BA304" s="15"/>
      <c r="BB304" s="15"/>
      <c r="BC304" s="15"/>
      <c r="BD304" s="15"/>
      <c r="BE304" s="15"/>
      <c r="BF304" s="15"/>
      <c r="BG304" s="15"/>
      <c r="BH304" s="15"/>
    </row>
    <row r="305" spans="2:60" ht="17.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5"/>
      <c r="BA305" s="15"/>
      <c r="BB305" s="15"/>
      <c r="BC305" s="15"/>
      <c r="BD305" s="15"/>
      <c r="BE305" s="15"/>
      <c r="BF305" s="15"/>
      <c r="BG305" s="15"/>
      <c r="BH305" s="15"/>
    </row>
    <row r="306" spans="2:60" ht="17.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5"/>
      <c r="BA306" s="15"/>
      <c r="BB306" s="15"/>
      <c r="BC306" s="15"/>
      <c r="BD306" s="15"/>
      <c r="BE306" s="15"/>
      <c r="BF306" s="15"/>
      <c r="BG306" s="15"/>
      <c r="BH306" s="15"/>
    </row>
    <row r="307" spans="2:60" ht="17.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5"/>
      <c r="BA307" s="15"/>
      <c r="BB307" s="15"/>
      <c r="BC307" s="15"/>
      <c r="BD307" s="15"/>
      <c r="BE307" s="15"/>
      <c r="BF307" s="15"/>
      <c r="BG307" s="15"/>
      <c r="BH307" s="15"/>
    </row>
    <row r="308" spans="2:60" ht="17.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5"/>
      <c r="BA308" s="15"/>
      <c r="BB308" s="15"/>
      <c r="BC308" s="15"/>
      <c r="BD308" s="15"/>
      <c r="BE308" s="15"/>
      <c r="BF308" s="15"/>
      <c r="BG308" s="15"/>
      <c r="BH308" s="15"/>
    </row>
    <row r="309" spans="2:60" ht="17.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5"/>
      <c r="BA309" s="15"/>
      <c r="BB309" s="15"/>
      <c r="BC309" s="15"/>
      <c r="BD309" s="15"/>
      <c r="BE309" s="15"/>
      <c r="BF309" s="15"/>
      <c r="BG309" s="15"/>
      <c r="BH309" s="15"/>
    </row>
    <row r="310" spans="2:60" ht="17.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5"/>
      <c r="BA310" s="15"/>
      <c r="BB310" s="15"/>
      <c r="BC310" s="15"/>
      <c r="BD310" s="15"/>
      <c r="BE310" s="15"/>
      <c r="BF310" s="15"/>
      <c r="BG310" s="15"/>
      <c r="BH310" s="15"/>
    </row>
    <row r="311" spans="2:60" ht="17.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5"/>
      <c r="BA311" s="15"/>
      <c r="BB311" s="15"/>
      <c r="BC311" s="15"/>
      <c r="BD311" s="15"/>
      <c r="BE311" s="15"/>
      <c r="BF311" s="15"/>
      <c r="BG311" s="15"/>
      <c r="BH311" s="15"/>
    </row>
    <row r="312" spans="2:60" ht="17.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5"/>
      <c r="BA312" s="15"/>
      <c r="BB312" s="15"/>
      <c r="BC312" s="15"/>
      <c r="BD312" s="15"/>
      <c r="BE312" s="15"/>
      <c r="BF312" s="15"/>
      <c r="BG312" s="15"/>
      <c r="BH312" s="15"/>
    </row>
    <row r="313" spans="2:60" ht="17.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5"/>
      <c r="BA313" s="15"/>
      <c r="BB313" s="15"/>
      <c r="BC313" s="15"/>
      <c r="BD313" s="15"/>
      <c r="BE313" s="15"/>
      <c r="BF313" s="15"/>
      <c r="BG313" s="15"/>
      <c r="BH313" s="15"/>
    </row>
    <row r="314" spans="2:60" ht="17.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5"/>
      <c r="BA314" s="15"/>
      <c r="BB314" s="15"/>
      <c r="BC314" s="15"/>
      <c r="BD314" s="15"/>
      <c r="BE314" s="15"/>
      <c r="BF314" s="15"/>
      <c r="BG314" s="15"/>
      <c r="BH314" s="15"/>
    </row>
    <row r="315" spans="2:60" ht="17.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5"/>
      <c r="BA315" s="15"/>
      <c r="BB315" s="15"/>
      <c r="BC315" s="15"/>
      <c r="BD315" s="15"/>
      <c r="BE315" s="15"/>
      <c r="BF315" s="15"/>
      <c r="BG315" s="15"/>
      <c r="BH315" s="15"/>
    </row>
    <row r="316" spans="2:60" ht="17.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5"/>
      <c r="BA316" s="15"/>
      <c r="BB316" s="15"/>
      <c r="BC316" s="15"/>
      <c r="BD316" s="15"/>
      <c r="BE316" s="15"/>
      <c r="BF316" s="15"/>
      <c r="BG316" s="15"/>
      <c r="BH316" s="15"/>
    </row>
    <row r="317" spans="2:60" ht="17.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5"/>
      <c r="BA317" s="15"/>
      <c r="BB317" s="15"/>
      <c r="BC317" s="15"/>
      <c r="BD317" s="15"/>
      <c r="BE317" s="15"/>
      <c r="BF317" s="15"/>
      <c r="BG317" s="15"/>
      <c r="BH317" s="15"/>
    </row>
    <row r="318" spans="2:60" ht="17.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5"/>
      <c r="BA318" s="15"/>
      <c r="BB318" s="15"/>
      <c r="BC318" s="15"/>
      <c r="BD318" s="15"/>
      <c r="BE318" s="15"/>
      <c r="BF318" s="15"/>
      <c r="BG318" s="15"/>
      <c r="BH318" s="15"/>
    </row>
    <row r="319" spans="2:60" ht="17.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5"/>
      <c r="BA319" s="15"/>
      <c r="BB319" s="15"/>
      <c r="BC319" s="15"/>
      <c r="BD319" s="15"/>
      <c r="BE319" s="15"/>
      <c r="BF319" s="15"/>
      <c r="BG319" s="15"/>
      <c r="BH319" s="15"/>
    </row>
    <row r="320" spans="2:60" ht="17.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5"/>
      <c r="BA320" s="15"/>
      <c r="BB320" s="15"/>
      <c r="BC320" s="15"/>
      <c r="BD320" s="15"/>
      <c r="BE320" s="15"/>
      <c r="BF320" s="15"/>
      <c r="BG320" s="15"/>
      <c r="BH320" s="15"/>
    </row>
    <row r="321" spans="2:60" ht="17.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5"/>
      <c r="BA321" s="15"/>
      <c r="BB321" s="15"/>
      <c r="BC321" s="15"/>
      <c r="BD321" s="15"/>
      <c r="BE321" s="15"/>
      <c r="BF321" s="15"/>
      <c r="BG321" s="15"/>
      <c r="BH321" s="15"/>
    </row>
    <row r="322" spans="2:60" ht="17.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5"/>
      <c r="BA322" s="15"/>
      <c r="BB322" s="15"/>
      <c r="BC322" s="15"/>
      <c r="BD322" s="15"/>
      <c r="BE322" s="15"/>
      <c r="BF322" s="15"/>
      <c r="BG322" s="15"/>
      <c r="BH322" s="15"/>
    </row>
    <row r="323" spans="2:60" ht="17.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5"/>
      <c r="BA323" s="15"/>
      <c r="BB323" s="15"/>
      <c r="BC323" s="15"/>
      <c r="BD323" s="15"/>
      <c r="BE323" s="15"/>
      <c r="BF323" s="15"/>
      <c r="BG323" s="15"/>
      <c r="BH323" s="15"/>
    </row>
    <row r="324" spans="2:60" ht="17.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5"/>
      <c r="BA324" s="15"/>
      <c r="BB324" s="15"/>
      <c r="BC324" s="15"/>
      <c r="BD324" s="15"/>
      <c r="BE324" s="15"/>
      <c r="BF324" s="15"/>
      <c r="BG324" s="15"/>
      <c r="BH324" s="15"/>
    </row>
    <row r="325" spans="2:60" ht="17.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5"/>
      <c r="BA325" s="15"/>
      <c r="BB325" s="15"/>
      <c r="BC325" s="15"/>
      <c r="BD325" s="15"/>
      <c r="BE325" s="15"/>
      <c r="BF325" s="15"/>
      <c r="BG325" s="15"/>
      <c r="BH325" s="15"/>
    </row>
    <row r="326" spans="2:60" ht="17.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5"/>
      <c r="BA326" s="15"/>
      <c r="BB326" s="15"/>
      <c r="BC326" s="15"/>
      <c r="BD326" s="15"/>
      <c r="BE326" s="15"/>
      <c r="BF326" s="15"/>
      <c r="BG326" s="15"/>
      <c r="BH326" s="15"/>
    </row>
    <row r="327" spans="2:60" ht="17.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5"/>
      <c r="BA327" s="15"/>
      <c r="BB327" s="15"/>
      <c r="BC327" s="15"/>
      <c r="BD327" s="15"/>
      <c r="BE327" s="15"/>
      <c r="BF327" s="15"/>
      <c r="BG327" s="15"/>
      <c r="BH327" s="15"/>
    </row>
    <row r="328" spans="2:60" ht="17.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5"/>
      <c r="BA328" s="15"/>
      <c r="BB328" s="15"/>
      <c r="BC328" s="15"/>
      <c r="BD328" s="15"/>
      <c r="BE328" s="15"/>
      <c r="BF328" s="15"/>
      <c r="BG328" s="15"/>
      <c r="BH328" s="15"/>
    </row>
    <row r="329" spans="2:60" ht="17.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5"/>
      <c r="BA329" s="15"/>
      <c r="BB329" s="15"/>
      <c r="BC329" s="15"/>
      <c r="BD329" s="15"/>
      <c r="BE329" s="15"/>
      <c r="BF329" s="15"/>
      <c r="BG329" s="15"/>
      <c r="BH329" s="15"/>
    </row>
    <row r="330" spans="2:60" ht="17.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5"/>
      <c r="BA330" s="15"/>
      <c r="BB330" s="15"/>
      <c r="BC330" s="15"/>
      <c r="BD330" s="15"/>
      <c r="BE330" s="15"/>
      <c r="BF330" s="15"/>
      <c r="BG330" s="15"/>
      <c r="BH330" s="15"/>
    </row>
    <row r="331" spans="2:60" ht="17.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5"/>
      <c r="BA331" s="15"/>
      <c r="BB331" s="15"/>
      <c r="BC331" s="15"/>
      <c r="BD331" s="15"/>
      <c r="BE331" s="15"/>
      <c r="BF331" s="15"/>
      <c r="BG331" s="15"/>
      <c r="BH331" s="15"/>
    </row>
    <row r="332" spans="2:60" ht="17.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5"/>
      <c r="BA332" s="15"/>
      <c r="BB332" s="15"/>
      <c r="BC332" s="15"/>
      <c r="BD332" s="15"/>
      <c r="BE332" s="15"/>
      <c r="BF332" s="15"/>
      <c r="BG332" s="15"/>
      <c r="BH332" s="15"/>
    </row>
    <row r="333" spans="2:60" ht="17.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5"/>
      <c r="BA333" s="15"/>
      <c r="BB333" s="15"/>
      <c r="BC333" s="15"/>
      <c r="BD333" s="15"/>
      <c r="BE333" s="15"/>
      <c r="BF333" s="15"/>
      <c r="BG333" s="15"/>
      <c r="BH333" s="15"/>
    </row>
    <row r="334" spans="2:60" ht="17.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5"/>
      <c r="BA334" s="15"/>
      <c r="BB334" s="15"/>
      <c r="BC334" s="15"/>
      <c r="BD334" s="15"/>
      <c r="BE334" s="15"/>
      <c r="BF334" s="15"/>
      <c r="BG334" s="15"/>
      <c r="BH334" s="15"/>
    </row>
    <row r="335" spans="2:60" ht="17.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5"/>
      <c r="BA335" s="15"/>
      <c r="BB335" s="15"/>
      <c r="BC335" s="15"/>
      <c r="BD335" s="15"/>
      <c r="BE335" s="15"/>
      <c r="BF335" s="15"/>
      <c r="BG335" s="15"/>
      <c r="BH335" s="15"/>
    </row>
    <row r="336" spans="2:60" ht="17.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5"/>
      <c r="BA336" s="15"/>
      <c r="BB336" s="15"/>
      <c r="BC336" s="15"/>
      <c r="BD336" s="15"/>
      <c r="BE336" s="15"/>
      <c r="BF336" s="15"/>
      <c r="BG336" s="15"/>
      <c r="BH336" s="15"/>
    </row>
    <row r="337" spans="2:60" ht="17.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5"/>
      <c r="BA337" s="15"/>
      <c r="BB337" s="15"/>
      <c r="BC337" s="15"/>
      <c r="BD337" s="15"/>
      <c r="BE337" s="15"/>
      <c r="BF337" s="15"/>
      <c r="BG337" s="15"/>
      <c r="BH337" s="15"/>
    </row>
    <row r="338" spans="2:60" ht="17.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5"/>
      <c r="BA338" s="15"/>
      <c r="BB338" s="15"/>
      <c r="BC338" s="15"/>
      <c r="BD338" s="15"/>
      <c r="BE338" s="15"/>
      <c r="BF338" s="15"/>
      <c r="BG338" s="15"/>
      <c r="BH338" s="15"/>
    </row>
    <row r="339" spans="2:60" ht="17.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5"/>
      <c r="BA339" s="15"/>
      <c r="BB339" s="15"/>
      <c r="BC339" s="15"/>
      <c r="BD339" s="15"/>
      <c r="BE339" s="15"/>
      <c r="BF339" s="15"/>
      <c r="BG339" s="15"/>
      <c r="BH339" s="15"/>
    </row>
    <row r="340" spans="2:60" ht="17.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5"/>
      <c r="BA340" s="15"/>
      <c r="BB340" s="15"/>
      <c r="BC340" s="15"/>
      <c r="BD340" s="15"/>
      <c r="BE340" s="15"/>
      <c r="BF340" s="15"/>
      <c r="BG340" s="15"/>
      <c r="BH340" s="15"/>
    </row>
    <row r="341" spans="2:60" ht="17.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5"/>
      <c r="BA341" s="15"/>
      <c r="BB341" s="15"/>
      <c r="BC341" s="15"/>
      <c r="BD341" s="15"/>
      <c r="BE341" s="15"/>
      <c r="BF341" s="15"/>
      <c r="BG341" s="15"/>
      <c r="BH341" s="15"/>
    </row>
    <row r="342" spans="2:60" ht="17.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5"/>
      <c r="BA342" s="15"/>
      <c r="BB342" s="15"/>
      <c r="BC342" s="15"/>
      <c r="BD342" s="15"/>
      <c r="BE342" s="15"/>
      <c r="BF342" s="15"/>
      <c r="BG342" s="15"/>
      <c r="BH342" s="15"/>
    </row>
    <row r="343" spans="2:60" ht="17.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5"/>
      <c r="BA343" s="15"/>
      <c r="BB343" s="15"/>
      <c r="BC343" s="15"/>
      <c r="BD343" s="15"/>
      <c r="BE343" s="15"/>
      <c r="BF343" s="15"/>
      <c r="BG343" s="15"/>
      <c r="BH343" s="15"/>
    </row>
    <row r="344" spans="2:60" ht="17.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5"/>
      <c r="BA344" s="15"/>
      <c r="BB344" s="15"/>
      <c r="BC344" s="15"/>
      <c r="BD344" s="15"/>
      <c r="BE344" s="15"/>
      <c r="BF344" s="15"/>
      <c r="BG344" s="15"/>
      <c r="BH344" s="15"/>
    </row>
    <row r="345" spans="2:60" ht="17.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5"/>
      <c r="BA345" s="15"/>
      <c r="BB345" s="15"/>
      <c r="BC345" s="15"/>
      <c r="BD345" s="15"/>
      <c r="BE345" s="15"/>
      <c r="BF345" s="15"/>
      <c r="BG345" s="15"/>
      <c r="BH345" s="15"/>
    </row>
    <row r="346" spans="2:60" ht="17.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5"/>
      <c r="BA346" s="15"/>
      <c r="BB346" s="15"/>
      <c r="BC346" s="15"/>
      <c r="BD346" s="15"/>
      <c r="BE346" s="15"/>
      <c r="BF346" s="15"/>
      <c r="BG346" s="15"/>
      <c r="BH346" s="15"/>
    </row>
    <row r="347" spans="2:60" ht="17.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5"/>
      <c r="BA347" s="15"/>
      <c r="BB347" s="15"/>
      <c r="BC347" s="15"/>
      <c r="BD347" s="15"/>
      <c r="BE347" s="15"/>
      <c r="BF347" s="15"/>
      <c r="BG347" s="15"/>
      <c r="BH347" s="15"/>
    </row>
    <row r="348" spans="2:60" ht="17.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5"/>
      <c r="BA348" s="15"/>
      <c r="BB348" s="15"/>
      <c r="BC348" s="15"/>
      <c r="BD348" s="15"/>
      <c r="BE348" s="15"/>
      <c r="BF348" s="15"/>
      <c r="BG348" s="15"/>
      <c r="BH348" s="15"/>
    </row>
    <row r="349" spans="2:60" ht="17.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5"/>
      <c r="BA349" s="15"/>
      <c r="BB349" s="15"/>
      <c r="BC349" s="15"/>
      <c r="BD349" s="15"/>
      <c r="BE349" s="15"/>
      <c r="BF349" s="15"/>
      <c r="BG349" s="15"/>
      <c r="BH349" s="15"/>
    </row>
    <row r="350" spans="2:60" ht="17.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5"/>
      <c r="BA350" s="15"/>
      <c r="BB350" s="15"/>
      <c r="BC350" s="15"/>
      <c r="BD350" s="15"/>
      <c r="BE350" s="15"/>
      <c r="BF350" s="15"/>
      <c r="BG350" s="15"/>
      <c r="BH350" s="15"/>
    </row>
    <row r="351" spans="2:60" ht="17.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5"/>
      <c r="BA351" s="15"/>
      <c r="BB351" s="15"/>
      <c r="BC351" s="15"/>
      <c r="BD351" s="15"/>
      <c r="BE351" s="15"/>
      <c r="BF351" s="15"/>
      <c r="BG351" s="15"/>
      <c r="BH351" s="15"/>
    </row>
    <row r="352" spans="2:60" ht="17.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5"/>
      <c r="BA352" s="15"/>
      <c r="BB352" s="15"/>
      <c r="BC352" s="15"/>
      <c r="BD352" s="15"/>
      <c r="BE352" s="15"/>
      <c r="BF352" s="15"/>
      <c r="BG352" s="15"/>
      <c r="BH352" s="15"/>
    </row>
    <row r="353" spans="2:60" ht="17.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5"/>
      <c r="BA353" s="15"/>
      <c r="BB353" s="15"/>
      <c r="BC353" s="15"/>
      <c r="BD353" s="15"/>
      <c r="BE353" s="15"/>
      <c r="BF353" s="15"/>
      <c r="BG353" s="15"/>
      <c r="BH353" s="15"/>
    </row>
    <row r="354" spans="2:60" ht="17.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5"/>
      <c r="BA354" s="15"/>
      <c r="BB354" s="15"/>
      <c r="BC354" s="15"/>
      <c r="BD354" s="15"/>
      <c r="BE354" s="15"/>
      <c r="BF354" s="15"/>
      <c r="BG354" s="15"/>
      <c r="BH354" s="15"/>
    </row>
    <row r="355" spans="2:60" ht="17.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5"/>
      <c r="BA355" s="15"/>
      <c r="BB355" s="15"/>
      <c r="BC355" s="15"/>
      <c r="BD355" s="15"/>
      <c r="BE355" s="15"/>
      <c r="BF355" s="15"/>
      <c r="BG355" s="15"/>
      <c r="BH355" s="15"/>
    </row>
    <row r="356" spans="2:60" ht="17.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5"/>
      <c r="BA356" s="15"/>
      <c r="BB356" s="15"/>
      <c r="BC356" s="15"/>
      <c r="BD356" s="15"/>
      <c r="BE356" s="15"/>
      <c r="BF356" s="15"/>
      <c r="BG356" s="15"/>
      <c r="BH356" s="15"/>
    </row>
    <row r="357" spans="2:60" ht="17.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5"/>
      <c r="BA357" s="15"/>
      <c r="BB357" s="15"/>
      <c r="BC357" s="15"/>
      <c r="BD357" s="15"/>
      <c r="BE357" s="15"/>
      <c r="BF357" s="15"/>
      <c r="BG357" s="15"/>
      <c r="BH357" s="15"/>
    </row>
    <row r="358" spans="2:60" ht="17.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5"/>
      <c r="BA358" s="15"/>
      <c r="BB358" s="15"/>
      <c r="BC358" s="15"/>
      <c r="BD358" s="15"/>
      <c r="BE358" s="15"/>
      <c r="BF358" s="15"/>
      <c r="BG358" s="15"/>
      <c r="BH358" s="15"/>
    </row>
    <row r="359" spans="2:60" ht="17.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5"/>
      <c r="BA359" s="15"/>
      <c r="BB359" s="15"/>
      <c r="BC359" s="15"/>
      <c r="BD359" s="15"/>
      <c r="BE359" s="15"/>
      <c r="BF359" s="15"/>
      <c r="BG359" s="15"/>
      <c r="BH359" s="15"/>
    </row>
    <row r="360" spans="2:60" ht="17.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5"/>
      <c r="BA360" s="15"/>
      <c r="BB360" s="15"/>
      <c r="BC360" s="15"/>
      <c r="BD360" s="15"/>
      <c r="BE360" s="15"/>
      <c r="BF360" s="15"/>
      <c r="BG360" s="15"/>
      <c r="BH360" s="15"/>
    </row>
    <row r="361" spans="2:60" ht="17.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5"/>
      <c r="BA361" s="15"/>
      <c r="BB361" s="15"/>
      <c r="BC361" s="15"/>
      <c r="BD361" s="15"/>
      <c r="BE361" s="15"/>
      <c r="BF361" s="15"/>
      <c r="BG361" s="15"/>
      <c r="BH361" s="15"/>
    </row>
    <row r="362" spans="2:60" ht="17.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5"/>
      <c r="BA362" s="15"/>
      <c r="BB362" s="15"/>
      <c r="BC362" s="15"/>
      <c r="BD362" s="15"/>
      <c r="BE362" s="15"/>
      <c r="BF362" s="15"/>
      <c r="BG362" s="15"/>
      <c r="BH362" s="15"/>
    </row>
    <row r="363" spans="2:60" ht="17.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5"/>
      <c r="BA363" s="15"/>
      <c r="BB363" s="15"/>
      <c r="BC363" s="15"/>
      <c r="BD363" s="15"/>
      <c r="BE363" s="15"/>
      <c r="BF363" s="15"/>
      <c r="BG363" s="15"/>
      <c r="BH363" s="15"/>
    </row>
    <row r="364" spans="2:60" ht="17.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5"/>
      <c r="BA364" s="15"/>
      <c r="BB364" s="15"/>
      <c r="BC364" s="15"/>
      <c r="BD364" s="15"/>
      <c r="BE364" s="15"/>
      <c r="BF364" s="15"/>
      <c r="BG364" s="15"/>
      <c r="BH364" s="15"/>
    </row>
    <row r="365" spans="2:60" ht="17.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5"/>
      <c r="BA365" s="15"/>
      <c r="BB365" s="15"/>
      <c r="BC365" s="15"/>
      <c r="BD365" s="15"/>
      <c r="BE365" s="15"/>
      <c r="BF365" s="15"/>
      <c r="BG365" s="15"/>
      <c r="BH365" s="15"/>
    </row>
    <row r="366" spans="2:60" ht="17.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5"/>
      <c r="BA366" s="15"/>
      <c r="BB366" s="15"/>
      <c r="BC366" s="15"/>
      <c r="BD366" s="15"/>
      <c r="BE366" s="15"/>
      <c r="BF366" s="15"/>
      <c r="BG366" s="15"/>
      <c r="BH366" s="15"/>
    </row>
    <row r="367" spans="2:60" ht="17.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5"/>
      <c r="BA367" s="15"/>
      <c r="BB367" s="15"/>
      <c r="BC367" s="15"/>
      <c r="BD367" s="15"/>
      <c r="BE367" s="15"/>
      <c r="BF367" s="15"/>
      <c r="BG367" s="15"/>
      <c r="BH367" s="15"/>
    </row>
    <row r="368" spans="2:60" ht="17.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5"/>
      <c r="BA368" s="15"/>
      <c r="BB368" s="15"/>
      <c r="BC368" s="15"/>
      <c r="BD368" s="15"/>
      <c r="BE368" s="15"/>
      <c r="BF368" s="15"/>
      <c r="BG368" s="15"/>
      <c r="BH368" s="15"/>
    </row>
    <row r="369" spans="2:60" ht="17.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5"/>
      <c r="BA369" s="15"/>
      <c r="BB369" s="15"/>
      <c r="BC369" s="15"/>
      <c r="BD369" s="15"/>
      <c r="BE369" s="15"/>
      <c r="BF369" s="15"/>
      <c r="BG369" s="15"/>
      <c r="BH369" s="15"/>
    </row>
    <row r="370" spans="2:60" ht="17.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5"/>
      <c r="BA370" s="15"/>
      <c r="BB370" s="15"/>
      <c r="BC370" s="15"/>
      <c r="BD370" s="15"/>
      <c r="BE370" s="15"/>
      <c r="BF370" s="15"/>
      <c r="BG370" s="15"/>
      <c r="BH370" s="15"/>
    </row>
    <row r="371" spans="2:60" ht="17.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5"/>
      <c r="BA371" s="15"/>
      <c r="BB371" s="15"/>
      <c r="BC371" s="15"/>
      <c r="BD371" s="15"/>
      <c r="BE371" s="15"/>
      <c r="BF371" s="15"/>
      <c r="BG371" s="15"/>
      <c r="BH371" s="15"/>
    </row>
    <row r="372" spans="2:60" ht="17.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5"/>
      <c r="BA372" s="15"/>
      <c r="BB372" s="15"/>
      <c r="BC372" s="15"/>
      <c r="BD372" s="15"/>
      <c r="BE372" s="15"/>
      <c r="BF372" s="15"/>
      <c r="BG372" s="15"/>
      <c r="BH372" s="15"/>
    </row>
    <row r="373" spans="2:60" ht="17.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5"/>
      <c r="BA373" s="15"/>
      <c r="BB373" s="15"/>
      <c r="BC373" s="15"/>
      <c r="BD373" s="15"/>
      <c r="BE373" s="15"/>
      <c r="BF373" s="15"/>
      <c r="BG373" s="15"/>
      <c r="BH373" s="15"/>
    </row>
    <row r="374" spans="2:60" ht="17.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5"/>
      <c r="BA374" s="15"/>
      <c r="BB374" s="15"/>
      <c r="BC374" s="15"/>
      <c r="BD374" s="15"/>
      <c r="BE374" s="15"/>
      <c r="BF374" s="15"/>
      <c r="BG374" s="15"/>
      <c r="BH374" s="15"/>
    </row>
    <row r="375" spans="2:60" ht="17.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5"/>
      <c r="BA375" s="15"/>
      <c r="BB375" s="15"/>
      <c r="BC375" s="15"/>
      <c r="BD375" s="15"/>
      <c r="BE375" s="15"/>
      <c r="BF375" s="15"/>
      <c r="BG375" s="15"/>
      <c r="BH375" s="15"/>
    </row>
    <row r="376" spans="2:60" ht="17.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5"/>
      <c r="BA376" s="15"/>
      <c r="BB376" s="15"/>
      <c r="BC376" s="15"/>
      <c r="BD376" s="15"/>
      <c r="BE376" s="15"/>
      <c r="BF376" s="15"/>
      <c r="BG376" s="15"/>
      <c r="BH376" s="15"/>
    </row>
    <row r="377" spans="2:60" ht="17.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5"/>
      <c r="BA377" s="15"/>
      <c r="BB377" s="15"/>
      <c r="BC377" s="15"/>
      <c r="BD377" s="15"/>
      <c r="BE377" s="15"/>
      <c r="BF377" s="15"/>
      <c r="BG377" s="15"/>
      <c r="BH377" s="15"/>
    </row>
    <row r="378" spans="2:60" ht="17.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5"/>
      <c r="BA378" s="15"/>
      <c r="BB378" s="15"/>
      <c r="BC378" s="15"/>
      <c r="BD378" s="15"/>
      <c r="BE378" s="15"/>
      <c r="BF378" s="15"/>
      <c r="BG378" s="15"/>
      <c r="BH378" s="15"/>
    </row>
    <row r="379" spans="2:60" ht="17.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5"/>
      <c r="BA379" s="15"/>
      <c r="BB379" s="15"/>
      <c r="BC379" s="15"/>
      <c r="BD379" s="15"/>
      <c r="BE379" s="15"/>
      <c r="BF379" s="15"/>
      <c r="BG379" s="15"/>
      <c r="BH379" s="15"/>
    </row>
    <row r="380" spans="2:60" ht="17.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5"/>
      <c r="BA380" s="15"/>
      <c r="BB380" s="15"/>
      <c r="BC380" s="15"/>
      <c r="BD380" s="15"/>
      <c r="BE380" s="15"/>
      <c r="BF380" s="15"/>
      <c r="BG380" s="15"/>
      <c r="BH380" s="15"/>
    </row>
    <row r="381" spans="2:60" ht="17.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5"/>
      <c r="BA381" s="15"/>
      <c r="BB381" s="15"/>
      <c r="BC381" s="15"/>
      <c r="BD381" s="15"/>
      <c r="BE381" s="15"/>
      <c r="BF381" s="15"/>
      <c r="BG381" s="15"/>
      <c r="BH381" s="15"/>
    </row>
    <row r="382" spans="2:60" ht="17.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5"/>
      <c r="BA382" s="15"/>
      <c r="BB382" s="15"/>
      <c r="BC382" s="15"/>
      <c r="BD382" s="15"/>
      <c r="BE382" s="15"/>
      <c r="BF382" s="15"/>
      <c r="BG382" s="15"/>
      <c r="BH382" s="15"/>
    </row>
    <row r="383" spans="2:60" ht="17.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5"/>
      <c r="BA383" s="15"/>
      <c r="BB383" s="15"/>
      <c r="BC383" s="15"/>
      <c r="BD383" s="15"/>
      <c r="BE383" s="15"/>
      <c r="BF383" s="15"/>
      <c r="BG383" s="15"/>
      <c r="BH383" s="15"/>
    </row>
    <row r="384" spans="2:60" ht="17.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5"/>
      <c r="BA384" s="15"/>
      <c r="BB384" s="15"/>
      <c r="BC384" s="15"/>
      <c r="BD384" s="15"/>
      <c r="BE384" s="15"/>
      <c r="BF384" s="15"/>
      <c r="BG384" s="15"/>
      <c r="BH384" s="15"/>
    </row>
    <row r="385" spans="2:60" ht="17.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5"/>
      <c r="BA385" s="15"/>
      <c r="BB385" s="15"/>
      <c r="BC385" s="15"/>
      <c r="BD385" s="15"/>
      <c r="BE385" s="15"/>
      <c r="BF385" s="15"/>
      <c r="BG385" s="15"/>
      <c r="BH385" s="15"/>
    </row>
    <row r="386" spans="2:60" ht="17.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5"/>
      <c r="BA386" s="15"/>
      <c r="BB386" s="15"/>
      <c r="BC386" s="15"/>
      <c r="BD386" s="15"/>
      <c r="BE386" s="15"/>
      <c r="BF386" s="15"/>
      <c r="BG386" s="15"/>
      <c r="BH386" s="15"/>
    </row>
    <row r="387" spans="2:60" ht="17.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5"/>
      <c r="BA387" s="15"/>
      <c r="BB387" s="15"/>
      <c r="BC387" s="15"/>
      <c r="BD387" s="15"/>
      <c r="BE387" s="15"/>
      <c r="BF387" s="15"/>
      <c r="BG387" s="15"/>
      <c r="BH387" s="15"/>
    </row>
    <row r="388" spans="2:60" ht="17.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5"/>
      <c r="BA388" s="15"/>
      <c r="BB388" s="15"/>
      <c r="BC388" s="15"/>
      <c r="BD388" s="15"/>
      <c r="BE388" s="15"/>
      <c r="BF388" s="15"/>
      <c r="BG388" s="15"/>
      <c r="BH388" s="15"/>
    </row>
    <row r="389" spans="2:60" ht="17.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5"/>
      <c r="BA389" s="15"/>
      <c r="BB389" s="15"/>
      <c r="BC389" s="15"/>
      <c r="BD389" s="15"/>
      <c r="BE389" s="15"/>
      <c r="BF389" s="15"/>
      <c r="BG389" s="15"/>
      <c r="BH389" s="15"/>
    </row>
    <row r="390" spans="2:60" ht="17.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5"/>
      <c r="BA390" s="15"/>
      <c r="BB390" s="15"/>
      <c r="BC390" s="15"/>
      <c r="BD390" s="15"/>
      <c r="BE390" s="15"/>
      <c r="BF390" s="15"/>
      <c r="BG390" s="15"/>
      <c r="BH390" s="15"/>
    </row>
    <row r="391" spans="2:60" ht="17.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5"/>
      <c r="BA391" s="15"/>
      <c r="BB391" s="15"/>
      <c r="BC391" s="15"/>
      <c r="BD391" s="15"/>
      <c r="BE391" s="15"/>
      <c r="BF391" s="15"/>
      <c r="BG391" s="15"/>
      <c r="BH391" s="15"/>
    </row>
    <row r="392" spans="2:60" ht="17.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5"/>
      <c r="BA392" s="15"/>
      <c r="BB392" s="15"/>
      <c r="BC392" s="15"/>
      <c r="BD392" s="15"/>
      <c r="BE392" s="15"/>
      <c r="BF392" s="15"/>
      <c r="BG392" s="15"/>
      <c r="BH392" s="15"/>
    </row>
    <row r="393" spans="2:60" ht="17.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5"/>
      <c r="BA393" s="15"/>
      <c r="BB393" s="15"/>
      <c r="BC393" s="15"/>
      <c r="BD393" s="15"/>
      <c r="BE393" s="15"/>
      <c r="BF393" s="15"/>
      <c r="BG393" s="15"/>
      <c r="BH393" s="15"/>
    </row>
    <row r="394" spans="2:60" ht="17.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5"/>
      <c r="BA394" s="15"/>
      <c r="BB394" s="15"/>
      <c r="BC394" s="15"/>
      <c r="BD394" s="15"/>
      <c r="BE394" s="15"/>
      <c r="BF394" s="15"/>
      <c r="BG394" s="15"/>
      <c r="BH394" s="15"/>
    </row>
    <row r="395" spans="2:60" ht="17.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5"/>
      <c r="BA395" s="15"/>
      <c r="BB395" s="15"/>
      <c r="BC395" s="15"/>
      <c r="BD395" s="15"/>
      <c r="BE395" s="15"/>
      <c r="BF395" s="15"/>
      <c r="BG395" s="15"/>
      <c r="BH395" s="15"/>
    </row>
    <row r="396" spans="2:60" ht="17.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5"/>
      <c r="BA396" s="15"/>
      <c r="BB396" s="15"/>
      <c r="BC396" s="15"/>
      <c r="BD396" s="15"/>
      <c r="BE396" s="15"/>
      <c r="BF396" s="15"/>
      <c r="BG396" s="15"/>
      <c r="BH396" s="15"/>
    </row>
    <row r="397" spans="2:60" ht="17.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5"/>
      <c r="BA397" s="15"/>
      <c r="BB397" s="15"/>
      <c r="BC397" s="15"/>
      <c r="BD397" s="15"/>
      <c r="BE397" s="15"/>
      <c r="BF397" s="15"/>
      <c r="BG397" s="15"/>
      <c r="BH397" s="15"/>
    </row>
    <row r="398" spans="2:60" ht="17.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5"/>
      <c r="BA398" s="15"/>
      <c r="BB398" s="15"/>
      <c r="BC398" s="15"/>
      <c r="BD398" s="15"/>
      <c r="BE398" s="15"/>
      <c r="BF398" s="15"/>
      <c r="BG398" s="15"/>
      <c r="BH398" s="15"/>
    </row>
    <row r="399" spans="2:60" ht="17.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5"/>
      <c r="BA399" s="15"/>
      <c r="BB399" s="15"/>
      <c r="BC399" s="15"/>
      <c r="BD399" s="15"/>
      <c r="BE399" s="15"/>
      <c r="BF399" s="15"/>
      <c r="BG399" s="15"/>
      <c r="BH399" s="15"/>
    </row>
    <row r="400" spans="2:60" ht="17.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5"/>
      <c r="BA400" s="15"/>
      <c r="BB400" s="15"/>
      <c r="BC400" s="15"/>
      <c r="BD400" s="15"/>
      <c r="BE400" s="15"/>
      <c r="BF400" s="15"/>
      <c r="BG400" s="15"/>
      <c r="BH400" s="15"/>
    </row>
    <row r="401" spans="2:60" ht="17.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5"/>
      <c r="BA401" s="15"/>
      <c r="BB401" s="15"/>
      <c r="BC401" s="15"/>
      <c r="BD401" s="15"/>
      <c r="BE401" s="15"/>
      <c r="BF401" s="15"/>
      <c r="BG401" s="15"/>
      <c r="BH401" s="15"/>
    </row>
    <row r="402" spans="2:60" ht="17.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5"/>
      <c r="BA402" s="15"/>
      <c r="BB402" s="15"/>
      <c r="BC402" s="15"/>
      <c r="BD402" s="15"/>
      <c r="BE402" s="15"/>
      <c r="BF402" s="15"/>
      <c r="BG402" s="15"/>
      <c r="BH402" s="15"/>
    </row>
    <row r="403" spans="2:60" ht="17.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5"/>
      <c r="BA403" s="15"/>
      <c r="BB403" s="15"/>
      <c r="BC403" s="15"/>
      <c r="BD403" s="15"/>
      <c r="BE403" s="15"/>
      <c r="BF403" s="15"/>
      <c r="BG403" s="15"/>
      <c r="BH403" s="15"/>
    </row>
    <row r="404" spans="2:60" ht="17.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5"/>
      <c r="BA404" s="15"/>
      <c r="BB404" s="15"/>
      <c r="BC404" s="15"/>
      <c r="BD404" s="15"/>
      <c r="BE404" s="15"/>
      <c r="BF404" s="15"/>
      <c r="BG404" s="15"/>
      <c r="BH404" s="15"/>
    </row>
    <row r="405" spans="2:60" ht="17.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5"/>
      <c r="BA405" s="15"/>
      <c r="BB405" s="15"/>
      <c r="BC405" s="15"/>
      <c r="BD405" s="15"/>
      <c r="BE405" s="15"/>
      <c r="BF405" s="15"/>
      <c r="BG405" s="15"/>
      <c r="BH405" s="15"/>
    </row>
    <row r="406" spans="2:60" ht="17.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5"/>
      <c r="BA406" s="15"/>
      <c r="BB406" s="15"/>
      <c r="BC406" s="15"/>
      <c r="BD406" s="15"/>
      <c r="BE406" s="15"/>
      <c r="BF406" s="15"/>
      <c r="BG406" s="15"/>
      <c r="BH406" s="15"/>
    </row>
    <row r="407" spans="2:60" ht="17.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5"/>
      <c r="BA407" s="15"/>
      <c r="BB407" s="15"/>
      <c r="BC407" s="15"/>
      <c r="BD407" s="15"/>
      <c r="BE407" s="15"/>
      <c r="BF407" s="15"/>
      <c r="BG407" s="15"/>
      <c r="BH407" s="15"/>
    </row>
    <row r="408" spans="2:60" ht="17.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5"/>
      <c r="BA408" s="15"/>
      <c r="BB408" s="15"/>
      <c r="BC408" s="15"/>
      <c r="BD408" s="15"/>
      <c r="BE408" s="15"/>
      <c r="BF408" s="15"/>
      <c r="BG408" s="15"/>
      <c r="BH408" s="15"/>
    </row>
    <row r="409" spans="2:60" ht="17.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5"/>
      <c r="BA409" s="15"/>
      <c r="BB409" s="15"/>
      <c r="BC409" s="15"/>
      <c r="BD409" s="15"/>
      <c r="BE409" s="15"/>
      <c r="BF409" s="15"/>
      <c r="BG409" s="15"/>
      <c r="BH409" s="15"/>
    </row>
    <row r="410" spans="2:60" ht="17.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5"/>
      <c r="BA410" s="15"/>
      <c r="BB410" s="15"/>
      <c r="BC410" s="15"/>
      <c r="BD410" s="15"/>
      <c r="BE410" s="15"/>
      <c r="BF410" s="15"/>
      <c r="BG410" s="15"/>
      <c r="BH410" s="15"/>
    </row>
    <row r="411" spans="2:60" ht="17.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5"/>
      <c r="BA411" s="15"/>
      <c r="BB411" s="15"/>
      <c r="BC411" s="15"/>
      <c r="BD411" s="15"/>
      <c r="BE411" s="15"/>
      <c r="BF411" s="15"/>
      <c r="BG411" s="15"/>
      <c r="BH411" s="15"/>
    </row>
    <row r="412" spans="2:60" ht="17.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5"/>
      <c r="BA412" s="15"/>
      <c r="BB412" s="15"/>
      <c r="BC412" s="15"/>
      <c r="BD412" s="15"/>
      <c r="BE412" s="15"/>
      <c r="BF412" s="15"/>
      <c r="BG412" s="15"/>
      <c r="BH412" s="15"/>
    </row>
    <row r="413" spans="2:60" ht="17.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5"/>
      <c r="BA413" s="15"/>
      <c r="BB413" s="15"/>
      <c r="BC413" s="15"/>
      <c r="BD413" s="15"/>
      <c r="BE413" s="15"/>
      <c r="BF413" s="15"/>
      <c r="BG413" s="15"/>
      <c r="BH413" s="15"/>
    </row>
    <row r="414" spans="2:60" ht="17.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5"/>
      <c r="BA414" s="15"/>
      <c r="BB414" s="15"/>
      <c r="BC414" s="15"/>
      <c r="BD414" s="15"/>
      <c r="BE414" s="15"/>
      <c r="BF414" s="15"/>
      <c r="BG414" s="15"/>
      <c r="BH414" s="15"/>
    </row>
    <row r="415" spans="2:60" ht="17.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5"/>
      <c r="BA415" s="15"/>
      <c r="BB415" s="15"/>
      <c r="BC415" s="15"/>
      <c r="BD415" s="15"/>
      <c r="BE415" s="15"/>
      <c r="BF415" s="15"/>
      <c r="BG415" s="15"/>
      <c r="BH415" s="15"/>
    </row>
    <row r="416" spans="2:60" ht="17.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5"/>
      <c r="BA416" s="15"/>
      <c r="BB416" s="15"/>
      <c r="BC416" s="15"/>
      <c r="BD416" s="15"/>
      <c r="BE416" s="15"/>
      <c r="BF416" s="15"/>
      <c r="BG416" s="15"/>
      <c r="BH416" s="15"/>
    </row>
    <row r="417" spans="2:60" ht="17.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5"/>
      <c r="BA417" s="15"/>
      <c r="BB417" s="15"/>
      <c r="BC417" s="15"/>
      <c r="BD417" s="15"/>
      <c r="BE417" s="15"/>
      <c r="BF417" s="15"/>
      <c r="BG417" s="15"/>
      <c r="BH417" s="15"/>
    </row>
    <row r="418" spans="2:60" ht="17.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5"/>
      <c r="BA418" s="15"/>
      <c r="BB418" s="15"/>
      <c r="BC418" s="15"/>
      <c r="BD418" s="15"/>
      <c r="BE418" s="15"/>
      <c r="BF418" s="15"/>
      <c r="BG418" s="15"/>
      <c r="BH418" s="15"/>
    </row>
    <row r="419" spans="2:60" ht="17.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5"/>
      <c r="BA419" s="15"/>
      <c r="BB419" s="15"/>
      <c r="BC419" s="15"/>
      <c r="BD419" s="15"/>
      <c r="BE419" s="15"/>
      <c r="BF419" s="15"/>
      <c r="BG419" s="15"/>
      <c r="BH419" s="15"/>
    </row>
    <row r="420" spans="2:60" ht="17.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5"/>
      <c r="BA420" s="15"/>
      <c r="BB420" s="15"/>
      <c r="BC420" s="15"/>
      <c r="BD420" s="15"/>
      <c r="BE420" s="15"/>
      <c r="BF420" s="15"/>
      <c r="BG420" s="15"/>
      <c r="BH420" s="15"/>
    </row>
    <row r="421" spans="2:60" ht="17.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5"/>
      <c r="BA421" s="15"/>
      <c r="BB421" s="15"/>
      <c r="BC421" s="15"/>
      <c r="BD421" s="15"/>
      <c r="BE421" s="15"/>
      <c r="BF421" s="15"/>
      <c r="BG421" s="15"/>
      <c r="BH421" s="15"/>
    </row>
    <row r="422" spans="2:60" ht="17.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5"/>
      <c r="BA422" s="15"/>
      <c r="BB422" s="15"/>
      <c r="BC422" s="15"/>
      <c r="BD422" s="15"/>
      <c r="BE422" s="15"/>
      <c r="BF422" s="15"/>
      <c r="BG422" s="15"/>
      <c r="BH422" s="15"/>
    </row>
    <row r="423" spans="2:60" ht="17.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5"/>
      <c r="BA423" s="15"/>
      <c r="BB423" s="15"/>
      <c r="BC423" s="15"/>
      <c r="BD423" s="15"/>
      <c r="BE423" s="15"/>
      <c r="BF423" s="15"/>
      <c r="BG423" s="15"/>
      <c r="BH423" s="15"/>
    </row>
    <row r="424" spans="2:60" ht="17.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5"/>
      <c r="BA424" s="15"/>
      <c r="BB424" s="15"/>
      <c r="BC424" s="15"/>
      <c r="BD424" s="15"/>
      <c r="BE424" s="15"/>
      <c r="BF424" s="15"/>
      <c r="BG424" s="15"/>
      <c r="BH424" s="15"/>
    </row>
    <row r="425" spans="2:60" ht="17.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5"/>
      <c r="BA425" s="15"/>
      <c r="BB425" s="15"/>
      <c r="BC425" s="15"/>
      <c r="BD425" s="15"/>
      <c r="BE425" s="15"/>
      <c r="BF425" s="15"/>
      <c r="BG425" s="15"/>
      <c r="BH425" s="15"/>
    </row>
    <row r="426" spans="2:60" ht="17.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5"/>
      <c r="BA426" s="15"/>
      <c r="BB426" s="15"/>
      <c r="BC426" s="15"/>
      <c r="BD426" s="15"/>
      <c r="BE426" s="15"/>
      <c r="BF426" s="15"/>
      <c r="BG426" s="15"/>
      <c r="BH426" s="15"/>
    </row>
    <row r="427" spans="2:60" ht="17.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5"/>
      <c r="BA427" s="15"/>
      <c r="BB427" s="15"/>
      <c r="BC427" s="15"/>
      <c r="BD427" s="15"/>
      <c r="BE427" s="15"/>
      <c r="BF427" s="15"/>
      <c r="BG427" s="15"/>
      <c r="BH427" s="15"/>
    </row>
    <row r="428" spans="2:60" ht="17.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5"/>
      <c r="BA428" s="15"/>
      <c r="BB428" s="15"/>
      <c r="BC428" s="15"/>
      <c r="BD428" s="15"/>
      <c r="BE428" s="15"/>
      <c r="BF428" s="15"/>
      <c r="BG428" s="15"/>
      <c r="BH428" s="15"/>
    </row>
    <row r="429" spans="2:60" ht="17.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5"/>
      <c r="BA429" s="15"/>
      <c r="BB429" s="15"/>
      <c r="BC429" s="15"/>
      <c r="BD429" s="15"/>
      <c r="BE429" s="15"/>
      <c r="BF429" s="15"/>
      <c r="BG429" s="15"/>
      <c r="BH429" s="15"/>
    </row>
    <row r="430" spans="2:60" ht="17.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5"/>
      <c r="BA430" s="15"/>
      <c r="BB430" s="15"/>
      <c r="BC430" s="15"/>
      <c r="BD430" s="15"/>
      <c r="BE430" s="15"/>
      <c r="BF430" s="15"/>
      <c r="BG430" s="15"/>
      <c r="BH430" s="15"/>
    </row>
    <row r="431" spans="2:60" ht="17.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5"/>
      <c r="BA431" s="15"/>
      <c r="BB431" s="15"/>
      <c r="BC431" s="15"/>
      <c r="BD431" s="15"/>
      <c r="BE431" s="15"/>
      <c r="BF431" s="15"/>
      <c r="BG431" s="15"/>
      <c r="BH431" s="15"/>
    </row>
    <row r="432" spans="2:60" ht="17.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5"/>
      <c r="BA432" s="15"/>
      <c r="BB432" s="15"/>
      <c r="BC432" s="15"/>
      <c r="BD432" s="15"/>
      <c r="BE432" s="15"/>
      <c r="BF432" s="15"/>
      <c r="BG432" s="15"/>
      <c r="BH432" s="15"/>
    </row>
    <row r="433" spans="2:60" ht="17.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5"/>
      <c r="BA433" s="15"/>
      <c r="BB433" s="15"/>
      <c r="BC433" s="15"/>
      <c r="BD433" s="15"/>
      <c r="BE433" s="15"/>
      <c r="BF433" s="15"/>
      <c r="BG433" s="15"/>
      <c r="BH433" s="15"/>
    </row>
    <row r="434" spans="2:60" ht="17.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5"/>
      <c r="BA434" s="15"/>
      <c r="BB434" s="15"/>
      <c r="BC434" s="15"/>
      <c r="BD434" s="15"/>
      <c r="BE434" s="15"/>
      <c r="BF434" s="15"/>
      <c r="BG434" s="15"/>
      <c r="BH434" s="15"/>
    </row>
    <row r="435" spans="2:60" ht="17.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5"/>
      <c r="BA435" s="15"/>
      <c r="BB435" s="15"/>
      <c r="BC435" s="15"/>
      <c r="BD435" s="15"/>
      <c r="BE435" s="15"/>
      <c r="BF435" s="15"/>
      <c r="BG435" s="15"/>
      <c r="BH435" s="15"/>
    </row>
    <row r="436" spans="2:60" ht="17.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5"/>
      <c r="BA436" s="15"/>
      <c r="BB436" s="15"/>
      <c r="BC436" s="15"/>
      <c r="BD436" s="15"/>
      <c r="BE436" s="15"/>
      <c r="BF436" s="15"/>
      <c r="BG436" s="15"/>
      <c r="BH436" s="15"/>
    </row>
    <row r="437" spans="2:60" ht="17.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5"/>
      <c r="BA437" s="15"/>
      <c r="BB437" s="15"/>
      <c r="BC437" s="15"/>
      <c r="BD437" s="15"/>
      <c r="BE437" s="15"/>
      <c r="BF437" s="15"/>
      <c r="BG437" s="15"/>
      <c r="BH437" s="15"/>
    </row>
    <row r="438" spans="2:60" ht="17.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5"/>
      <c r="BA438" s="15"/>
      <c r="BB438" s="15"/>
      <c r="BC438" s="15"/>
      <c r="BD438" s="15"/>
      <c r="BE438" s="15"/>
      <c r="BF438" s="15"/>
      <c r="BG438" s="15"/>
      <c r="BH438" s="15"/>
    </row>
    <row r="439" spans="2:60" ht="17.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5"/>
      <c r="BA439" s="15"/>
      <c r="BB439" s="15"/>
      <c r="BC439" s="15"/>
      <c r="BD439" s="15"/>
      <c r="BE439" s="15"/>
      <c r="BF439" s="15"/>
      <c r="BG439" s="15"/>
      <c r="BH439" s="15"/>
    </row>
    <row r="440" spans="2:60" ht="17.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5"/>
      <c r="BA440" s="15"/>
      <c r="BB440" s="15"/>
      <c r="BC440" s="15"/>
      <c r="BD440" s="15"/>
      <c r="BE440" s="15"/>
      <c r="BF440" s="15"/>
      <c r="BG440" s="15"/>
      <c r="BH440" s="15"/>
    </row>
    <row r="441" spans="2:60" ht="17.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5"/>
      <c r="BA441" s="15"/>
      <c r="BB441" s="15"/>
      <c r="BC441" s="15"/>
      <c r="BD441" s="15"/>
      <c r="BE441" s="15"/>
      <c r="BF441" s="15"/>
      <c r="BG441" s="15"/>
      <c r="BH441" s="15"/>
    </row>
    <row r="442" spans="2:60" ht="17.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5"/>
      <c r="BA442" s="15"/>
      <c r="BB442" s="15"/>
      <c r="BC442" s="15"/>
      <c r="BD442" s="15"/>
      <c r="BE442" s="15"/>
      <c r="BF442" s="15"/>
      <c r="BG442" s="15"/>
      <c r="BH442" s="15"/>
    </row>
    <row r="443" spans="2:60" ht="17.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5"/>
      <c r="BA443" s="15"/>
      <c r="BB443" s="15"/>
      <c r="BC443" s="15"/>
      <c r="BD443" s="15"/>
      <c r="BE443" s="15"/>
      <c r="BF443" s="15"/>
      <c r="BG443" s="15"/>
      <c r="BH443" s="15"/>
    </row>
    <row r="444" spans="2:60" ht="17.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5"/>
      <c r="BA444" s="15"/>
      <c r="BB444" s="15"/>
      <c r="BC444" s="15"/>
      <c r="BD444" s="15"/>
      <c r="BE444" s="15"/>
      <c r="BF444" s="15"/>
      <c r="BG444" s="15"/>
      <c r="BH444" s="15"/>
    </row>
    <row r="445" spans="2:60" ht="17.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5"/>
      <c r="BA445" s="15"/>
      <c r="BB445" s="15"/>
      <c r="BC445" s="15"/>
      <c r="BD445" s="15"/>
      <c r="BE445" s="15"/>
      <c r="BF445" s="15"/>
      <c r="BG445" s="15"/>
      <c r="BH445" s="15"/>
    </row>
    <row r="446" spans="2:60" ht="17.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5"/>
      <c r="BA446" s="15"/>
      <c r="BB446" s="15"/>
      <c r="BC446" s="15"/>
      <c r="BD446" s="15"/>
      <c r="BE446" s="15"/>
      <c r="BF446" s="15"/>
      <c r="BG446" s="15"/>
      <c r="BH446" s="15"/>
    </row>
    <row r="447" spans="2:60" ht="17.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5"/>
      <c r="BA447" s="15"/>
      <c r="BB447" s="15"/>
      <c r="BC447" s="15"/>
      <c r="BD447" s="15"/>
      <c r="BE447" s="15"/>
      <c r="BF447" s="15"/>
      <c r="BG447" s="15"/>
      <c r="BH447" s="15"/>
    </row>
    <row r="448" spans="2:60" ht="17.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5"/>
      <c r="BA448" s="15"/>
      <c r="BB448" s="15"/>
      <c r="BC448" s="15"/>
      <c r="BD448" s="15"/>
      <c r="BE448" s="15"/>
      <c r="BF448" s="15"/>
      <c r="BG448" s="15"/>
      <c r="BH448" s="15"/>
    </row>
    <row r="449" spans="2:60" ht="17.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5"/>
      <c r="BA449" s="15"/>
      <c r="BB449" s="15"/>
      <c r="BC449" s="15"/>
      <c r="BD449" s="15"/>
      <c r="BE449" s="15"/>
      <c r="BF449" s="15"/>
      <c r="BG449" s="15"/>
      <c r="BH449" s="15"/>
    </row>
    <row r="450" spans="2:60" ht="17.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5"/>
      <c r="BA450" s="15"/>
      <c r="BB450" s="15"/>
      <c r="BC450" s="15"/>
      <c r="BD450" s="15"/>
      <c r="BE450" s="15"/>
      <c r="BF450" s="15"/>
      <c r="BG450" s="15"/>
      <c r="BH450" s="15"/>
    </row>
    <row r="451" spans="2:60" ht="17.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5"/>
      <c r="BA451" s="15"/>
      <c r="BB451" s="15"/>
      <c r="BC451" s="15"/>
      <c r="BD451" s="15"/>
      <c r="BE451" s="15"/>
      <c r="BF451" s="15"/>
      <c r="BG451" s="15"/>
      <c r="BH451" s="15"/>
    </row>
    <row r="452" spans="2:60" ht="17.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5"/>
      <c r="BA452" s="15"/>
      <c r="BB452" s="15"/>
      <c r="BC452" s="15"/>
      <c r="BD452" s="15"/>
      <c r="BE452" s="15"/>
      <c r="BF452" s="15"/>
      <c r="BG452" s="15"/>
      <c r="BH452" s="15"/>
    </row>
    <row r="453" spans="2:60" ht="17.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5"/>
      <c r="BA453" s="15"/>
      <c r="BB453" s="15"/>
      <c r="BC453" s="15"/>
      <c r="BD453" s="15"/>
      <c r="BE453" s="15"/>
      <c r="BF453" s="15"/>
      <c r="BG453" s="15"/>
      <c r="BH453" s="15"/>
    </row>
    <row r="454" spans="2:60" ht="17.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5"/>
      <c r="BA454" s="15"/>
      <c r="BB454" s="15"/>
      <c r="BC454" s="15"/>
      <c r="BD454" s="15"/>
      <c r="BE454" s="15"/>
      <c r="BF454" s="15"/>
      <c r="BG454" s="15"/>
      <c r="BH454" s="15"/>
    </row>
    <row r="455" spans="2:60" ht="17.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5"/>
      <c r="BA455" s="15"/>
      <c r="BB455" s="15"/>
      <c r="BC455" s="15"/>
      <c r="BD455" s="15"/>
      <c r="BE455" s="15"/>
      <c r="BF455" s="15"/>
      <c r="BG455" s="15"/>
      <c r="BH455" s="15"/>
    </row>
    <row r="456" spans="2:60" ht="17.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5"/>
      <c r="BA456" s="15"/>
      <c r="BB456" s="15"/>
      <c r="BC456" s="15"/>
      <c r="BD456" s="15"/>
      <c r="BE456" s="15"/>
      <c r="BF456" s="15"/>
      <c r="BG456" s="15"/>
      <c r="BH456" s="15"/>
    </row>
    <row r="457" spans="2:60" ht="17.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5"/>
      <c r="BA457" s="15"/>
      <c r="BB457" s="15"/>
      <c r="BC457" s="15"/>
      <c r="BD457" s="15"/>
      <c r="BE457" s="15"/>
      <c r="BF457" s="15"/>
      <c r="BG457" s="15"/>
      <c r="BH457" s="15"/>
    </row>
    <row r="458" spans="2:60" ht="17.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5"/>
      <c r="BA458" s="15"/>
      <c r="BB458" s="15"/>
      <c r="BC458" s="15"/>
      <c r="BD458" s="15"/>
      <c r="BE458" s="15"/>
      <c r="BF458" s="15"/>
      <c r="BG458" s="15"/>
      <c r="BH458" s="15"/>
    </row>
    <row r="459" spans="2:60" ht="17.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5"/>
      <c r="BA459" s="15"/>
      <c r="BB459" s="15"/>
      <c r="BC459" s="15"/>
      <c r="BD459" s="15"/>
      <c r="BE459" s="15"/>
      <c r="BF459" s="15"/>
      <c r="BG459" s="15"/>
      <c r="BH459" s="15"/>
    </row>
    <row r="460" spans="2:60" ht="17.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5"/>
      <c r="BA460" s="15"/>
      <c r="BB460" s="15"/>
      <c r="BC460" s="15"/>
      <c r="BD460" s="15"/>
      <c r="BE460" s="15"/>
      <c r="BF460" s="15"/>
      <c r="BG460" s="15"/>
      <c r="BH460" s="15"/>
    </row>
    <row r="461" spans="2:60" ht="17.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5"/>
      <c r="BA461" s="15"/>
      <c r="BB461" s="15"/>
      <c r="BC461" s="15"/>
      <c r="BD461" s="15"/>
      <c r="BE461" s="15"/>
      <c r="BF461" s="15"/>
      <c r="BG461" s="15"/>
      <c r="BH461" s="15"/>
    </row>
    <row r="462" spans="2:60" ht="17.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5"/>
      <c r="BA462" s="15"/>
      <c r="BB462" s="15"/>
      <c r="BC462" s="15"/>
      <c r="BD462" s="15"/>
      <c r="BE462" s="15"/>
      <c r="BF462" s="15"/>
      <c r="BG462" s="15"/>
      <c r="BH462" s="15"/>
    </row>
    <row r="463" spans="2:60" ht="17.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5"/>
      <c r="BA463" s="15"/>
      <c r="BB463" s="15"/>
      <c r="BC463" s="15"/>
      <c r="BD463" s="15"/>
      <c r="BE463" s="15"/>
      <c r="BF463" s="15"/>
      <c r="BG463" s="15"/>
      <c r="BH463" s="15"/>
    </row>
    <row r="464" spans="2:60" ht="17.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5"/>
      <c r="BA464" s="15"/>
      <c r="BB464" s="15"/>
      <c r="BC464" s="15"/>
      <c r="BD464" s="15"/>
      <c r="BE464" s="15"/>
      <c r="BF464" s="15"/>
      <c r="BG464" s="15"/>
      <c r="BH464" s="15"/>
    </row>
    <row r="465" spans="2:60" ht="17.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5"/>
      <c r="BA465" s="15"/>
      <c r="BB465" s="15"/>
      <c r="BC465" s="15"/>
      <c r="BD465" s="15"/>
      <c r="BE465" s="15"/>
      <c r="BF465" s="15"/>
      <c r="BG465" s="15"/>
      <c r="BH465" s="15"/>
    </row>
    <row r="466" spans="2:60" ht="17.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5"/>
      <c r="BA466" s="15"/>
      <c r="BB466" s="15"/>
      <c r="BC466" s="15"/>
      <c r="BD466" s="15"/>
      <c r="BE466" s="15"/>
      <c r="BF466" s="15"/>
      <c r="BG466" s="15"/>
      <c r="BH466" s="15"/>
    </row>
    <row r="467" spans="2:60" ht="17.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5"/>
      <c r="BA467" s="15"/>
      <c r="BB467" s="15"/>
      <c r="BC467" s="15"/>
      <c r="BD467" s="15"/>
      <c r="BE467" s="15"/>
      <c r="BF467" s="15"/>
      <c r="BG467" s="15"/>
      <c r="BH467" s="15"/>
    </row>
    <row r="468" spans="2:60" ht="17.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5"/>
      <c r="BA468" s="15"/>
      <c r="BB468" s="15"/>
      <c r="BC468" s="15"/>
      <c r="BD468" s="15"/>
      <c r="BE468" s="15"/>
      <c r="BF468" s="15"/>
      <c r="BG468" s="15"/>
      <c r="BH468" s="15"/>
    </row>
    <row r="469" spans="2:60" ht="17.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5"/>
      <c r="BA469" s="15"/>
      <c r="BB469" s="15"/>
      <c r="BC469" s="15"/>
      <c r="BD469" s="15"/>
      <c r="BE469" s="15"/>
      <c r="BF469" s="15"/>
      <c r="BG469" s="15"/>
      <c r="BH469" s="15"/>
    </row>
    <row r="470" spans="2:60" ht="17.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5"/>
      <c r="BA470" s="15"/>
      <c r="BB470" s="15"/>
      <c r="BC470" s="15"/>
      <c r="BD470" s="15"/>
      <c r="BE470" s="15"/>
      <c r="BF470" s="15"/>
      <c r="BG470" s="15"/>
      <c r="BH470" s="15"/>
    </row>
    <row r="471" spans="2:60" ht="17.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5"/>
      <c r="BA471" s="15"/>
      <c r="BB471" s="15"/>
      <c r="BC471" s="15"/>
      <c r="BD471" s="15"/>
      <c r="BE471" s="15"/>
      <c r="BF471" s="15"/>
      <c r="BG471" s="15"/>
      <c r="BH471" s="15"/>
    </row>
    <row r="472" spans="2:60" ht="17.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5"/>
      <c r="BA472" s="15"/>
      <c r="BB472" s="15"/>
      <c r="BC472" s="15"/>
      <c r="BD472" s="15"/>
      <c r="BE472" s="15"/>
      <c r="BF472" s="15"/>
      <c r="BG472" s="15"/>
      <c r="BH472" s="15"/>
    </row>
    <row r="473" spans="2:60" ht="17.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5"/>
      <c r="BA473" s="15"/>
      <c r="BB473" s="15"/>
      <c r="BC473" s="15"/>
      <c r="BD473" s="15"/>
      <c r="BE473" s="15"/>
      <c r="BF473" s="15"/>
      <c r="BG473" s="15"/>
      <c r="BH473" s="15"/>
    </row>
    <row r="474" spans="2:60" ht="17.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5"/>
      <c r="BA474" s="15"/>
      <c r="BB474" s="15"/>
      <c r="BC474" s="15"/>
      <c r="BD474" s="15"/>
      <c r="BE474" s="15"/>
      <c r="BF474" s="15"/>
      <c r="BG474" s="15"/>
      <c r="BH474" s="15"/>
    </row>
    <row r="475" spans="2:60" ht="17.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5"/>
      <c r="BA475" s="15"/>
      <c r="BB475" s="15"/>
      <c r="BC475" s="15"/>
      <c r="BD475" s="15"/>
      <c r="BE475" s="15"/>
      <c r="BF475" s="15"/>
      <c r="BG475" s="15"/>
      <c r="BH475" s="15"/>
    </row>
    <row r="476" spans="2:60" ht="17.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5"/>
      <c r="BA476" s="15"/>
      <c r="BB476" s="15"/>
      <c r="BC476" s="15"/>
      <c r="BD476" s="15"/>
      <c r="BE476" s="15"/>
      <c r="BF476" s="15"/>
      <c r="BG476" s="15"/>
      <c r="BH476" s="15"/>
    </row>
    <row r="477" spans="2:60" ht="17.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5"/>
      <c r="BA477" s="15"/>
      <c r="BB477" s="15"/>
      <c r="BC477" s="15"/>
      <c r="BD477" s="15"/>
      <c r="BE477" s="15"/>
      <c r="BF477" s="15"/>
      <c r="BG477" s="15"/>
      <c r="BH477" s="15"/>
    </row>
    <row r="478" spans="2:60" ht="17.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5"/>
      <c r="BA478" s="15"/>
      <c r="BB478" s="15"/>
      <c r="BC478" s="15"/>
      <c r="BD478" s="15"/>
      <c r="BE478" s="15"/>
      <c r="BF478" s="15"/>
      <c r="BG478" s="15"/>
      <c r="BH478" s="15"/>
    </row>
    <row r="479" spans="2:60" ht="17.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5"/>
      <c r="BA479" s="15"/>
      <c r="BB479" s="15"/>
      <c r="BC479" s="15"/>
      <c r="BD479" s="15"/>
      <c r="BE479" s="15"/>
      <c r="BF479" s="15"/>
      <c r="BG479" s="15"/>
      <c r="BH479" s="15"/>
    </row>
    <row r="480" spans="2:60" ht="17.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5"/>
      <c r="BA480" s="15"/>
      <c r="BB480" s="15"/>
      <c r="BC480" s="15"/>
      <c r="BD480" s="15"/>
      <c r="BE480" s="15"/>
      <c r="BF480" s="15"/>
      <c r="BG480" s="15"/>
      <c r="BH480" s="15"/>
    </row>
    <row r="481" spans="2:60" ht="17.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5"/>
      <c r="BA481" s="15"/>
      <c r="BB481" s="15"/>
      <c r="BC481" s="15"/>
      <c r="BD481" s="15"/>
      <c r="BE481" s="15"/>
      <c r="BF481" s="15"/>
      <c r="BG481" s="15"/>
      <c r="BH481" s="15"/>
    </row>
    <row r="482" spans="2:60" ht="17.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5"/>
      <c r="BA482" s="15"/>
      <c r="BB482" s="15"/>
      <c r="BC482" s="15"/>
      <c r="BD482" s="15"/>
      <c r="BE482" s="15"/>
      <c r="BF482" s="15"/>
      <c r="BG482" s="15"/>
      <c r="BH482" s="15"/>
    </row>
    <row r="483" spans="2:60" ht="17.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5"/>
      <c r="BA483" s="15"/>
      <c r="BB483" s="15"/>
      <c r="BC483" s="15"/>
      <c r="BD483" s="15"/>
      <c r="BE483" s="15"/>
      <c r="BF483" s="15"/>
      <c r="BG483" s="15"/>
      <c r="BH483" s="15"/>
    </row>
    <row r="484" spans="2:60" ht="17.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5"/>
      <c r="BA484" s="15"/>
      <c r="BB484" s="15"/>
      <c r="BC484" s="15"/>
      <c r="BD484" s="15"/>
      <c r="BE484" s="15"/>
      <c r="BF484" s="15"/>
      <c r="BG484" s="15"/>
      <c r="BH484" s="15"/>
    </row>
    <row r="485" spans="2:60" ht="17.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5"/>
      <c r="BA485" s="15"/>
      <c r="BB485" s="15"/>
      <c r="BC485" s="15"/>
      <c r="BD485" s="15"/>
      <c r="BE485" s="15"/>
      <c r="BF485" s="15"/>
      <c r="BG485" s="15"/>
      <c r="BH485" s="15"/>
    </row>
    <row r="486" spans="2:60" ht="17.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5"/>
      <c r="BA486" s="15"/>
      <c r="BB486" s="15"/>
      <c r="BC486" s="15"/>
      <c r="BD486" s="15"/>
      <c r="BE486" s="15"/>
      <c r="BF486" s="15"/>
      <c r="BG486" s="15"/>
      <c r="BH486" s="15"/>
    </row>
    <row r="487" spans="2:60" ht="17.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5"/>
      <c r="BA487" s="15"/>
      <c r="BB487" s="15"/>
      <c r="BC487" s="15"/>
      <c r="BD487" s="15"/>
      <c r="BE487" s="15"/>
      <c r="BF487" s="15"/>
      <c r="BG487" s="15"/>
      <c r="BH487" s="15"/>
    </row>
    <row r="488" spans="2:60" ht="17.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5"/>
      <c r="BA488" s="15"/>
      <c r="BB488" s="15"/>
      <c r="BC488" s="15"/>
      <c r="BD488" s="15"/>
      <c r="BE488" s="15"/>
      <c r="BF488" s="15"/>
      <c r="BG488" s="15"/>
      <c r="BH488" s="15"/>
    </row>
    <row r="489" spans="2:60" ht="17.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5"/>
      <c r="BA489" s="15"/>
      <c r="BB489" s="15"/>
      <c r="BC489" s="15"/>
      <c r="BD489" s="15"/>
      <c r="BE489" s="15"/>
      <c r="BF489" s="15"/>
      <c r="BG489" s="15"/>
      <c r="BH489" s="15"/>
    </row>
    <row r="490" spans="2:60" ht="17.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5"/>
      <c r="BA490" s="15"/>
      <c r="BB490" s="15"/>
      <c r="BC490" s="15"/>
      <c r="BD490" s="15"/>
      <c r="BE490" s="15"/>
      <c r="BF490" s="15"/>
      <c r="BG490" s="15"/>
      <c r="BH490" s="15"/>
    </row>
    <row r="491" spans="2:60" ht="17.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5"/>
      <c r="BA491" s="15"/>
      <c r="BB491" s="15"/>
      <c r="BC491" s="15"/>
      <c r="BD491" s="15"/>
      <c r="BE491" s="15"/>
      <c r="BF491" s="15"/>
      <c r="BG491" s="15"/>
      <c r="BH491" s="15"/>
    </row>
    <row r="492" spans="2:60" ht="17.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5"/>
      <c r="BA492" s="15"/>
      <c r="BB492" s="15"/>
      <c r="BC492" s="15"/>
      <c r="BD492" s="15"/>
      <c r="BE492" s="15"/>
      <c r="BF492" s="15"/>
      <c r="BG492" s="15"/>
      <c r="BH492" s="15"/>
    </row>
    <row r="493" spans="2:60" ht="17.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5"/>
      <c r="BA493" s="15"/>
      <c r="BB493" s="15"/>
      <c r="BC493" s="15"/>
      <c r="BD493" s="15"/>
      <c r="BE493" s="15"/>
      <c r="BF493" s="15"/>
      <c r="BG493" s="15"/>
      <c r="BH493" s="15"/>
    </row>
    <row r="494" spans="2:60" ht="17.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5"/>
      <c r="BA494" s="15"/>
      <c r="BB494" s="15"/>
      <c r="BC494" s="15"/>
      <c r="BD494" s="15"/>
      <c r="BE494" s="15"/>
      <c r="BF494" s="15"/>
      <c r="BG494" s="15"/>
      <c r="BH494" s="15"/>
    </row>
    <row r="495" spans="2:60" ht="17.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5"/>
      <c r="BA495" s="15"/>
      <c r="BB495" s="15"/>
      <c r="BC495" s="15"/>
      <c r="BD495" s="15"/>
      <c r="BE495" s="15"/>
      <c r="BF495" s="15"/>
      <c r="BG495" s="15"/>
      <c r="BH495" s="15"/>
    </row>
    <row r="496" spans="2:60" ht="17.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5"/>
      <c r="BA496" s="15"/>
      <c r="BB496" s="15"/>
      <c r="BC496" s="15"/>
      <c r="BD496" s="15"/>
      <c r="BE496" s="15"/>
      <c r="BF496" s="15"/>
      <c r="BG496" s="15"/>
      <c r="BH496" s="15"/>
    </row>
    <row r="497" spans="2:60" ht="17.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5"/>
      <c r="BA497" s="15"/>
      <c r="BB497" s="15"/>
      <c r="BC497" s="15"/>
      <c r="BD497" s="15"/>
      <c r="BE497" s="15"/>
      <c r="BF497" s="15"/>
      <c r="BG497" s="15"/>
      <c r="BH497" s="15"/>
    </row>
    <row r="498" spans="2:60" ht="17.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5"/>
      <c r="BA498" s="15"/>
      <c r="BB498" s="15"/>
      <c r="BC498" s="15"/>
      <c r="BD498" s="15"/>
      <c r="BE498" s="15"/>
      <c r="BF498" s="15"/>
      <c r="BG498" s="15"/>
      <c r="BH498" s="15"/>
    </row>
    <row r="499" spans="2:60" ht="17.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5"/>
      <c r="BA499" s="15"/>
      <c r="BB499" s="15"/>
      <c r="BC499" s="15"/>
      <c r="BD499" s="15"/>
      <c r="BE499" s="15"/>
      <c r="BF499" s="15"/>
      <c r="BG499" s="15"/>
      <c r="BH499" s="15"/>
    </row>
    <row r="500" spans="2:60" ht="17.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5"/>
      <c r="BA500" s="15"/>
      <c r="BB500" s="15"/>
      <c r="BC500" s="15"/>
      <c r="BD500" s="15"/>
      <c r="BE500" s="15"/>
      <c r="BF500" s="15"/>
      <c r="BG500" s="15"/>
      <c r="BH500" s="15"/>
    </row>
    <row r="501" spans="2:60" ht="17.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5"/>
      <c r="BA501" s="15"/>
      <c r="BB501" s="15"/>
      <c r="BC501" s="15"/>
      <c r="BD501" s="15"/>
      <c r="BE501" s="15"/>
      <c r="BF501" s="15"/>
      <c r="BG501" s="15"/>
      <c r="BH501" s="15"/>
    </row>
    <row r="502" spans="2:60" ht="17.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5"/>
      <c r="BA502" s="15"/>
      <c r="BB502" s="15"/>
      <c r="BC502" s="15"/>
      <c r="BD502" s="15"/>
      <c r="BE502" s="15"/>
      <c r="BF502" s="15"/>
      <c r="BG502" s="15"/>
      <c r="BH502" s="15"/>
    </row>
    <row r="503" spans="2:60" ht="17.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5"/>
      <c r="BA503" s="15"/>
      <c r="BB503" s="15"/>
      <c r="BC503" s="15"/>
      <c r="BD503" s="15"/>
      <c r="BE503" s="15"/>
      <c r="BF503" s="15"/>
      <c r="BG503" s="15"/>
      <c r="BH503" s="15"/>
    </row>
    <row r="504" spans="2:60" ht="17.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5"/>
      <c r="BA504" s="15"/>
      <c r="BB504" s="15"/>
      <c r="BC504" s="15"/>
      <c r="BD504" s="15"/>
      <c r="BE504" s="15"/>
      <c r="BF504" s="15"/>
      <c r="BG504" s="15"/>
      <c r="BH504" s="15"/>
    </row>
    <row r="505" spans="2:60" ht="17.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5"/>
      <c r="BA505" s="15"/>
      <c r="BB505" s="15"/>
      <c r="BC505" s="15"/>
      <c r="BD505" s="15"/>
      <c r="BE505" s="15"/>
      <c r="BF505" s="15"/>
      <c r="BG505" s="15"/>
      <c r="BH505" s="15"/>
    </row>
    <row r="506" spans="2:60" ht="17.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5"/>
      <c r="BA506" s="15"/>
      <c r="BB506" s="15"/>
      <c r="BC506" s="15"/>
      <c r="BD506" s="15"/>
      <c r="BE506" s="15"/>
      <c r="BF506" s="15"/>
      <c r="BG506" s="15"/>
      <c r="BH506" s="15"/>
    </row>
    <row r="507" spans="2:60" ht="17.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5"/>
      <c r="BA507" s="15"/>
      <c r="BB507" s="15"/>
      <c r="BC507" s="15"/>
      <c r="BD507" s="15"/>
      <c r="BE507" s="15"/>
      <c r="BF507" s="15"/>
      <c r="BG507" s="15"/>
      <c r="BH507" s="15"/>
    </row>
    <row r="508" spans="2:60" ht="17.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5"/>
      <c r="BA508" s="15"/>
      <c r="BB508" s="15"/>
      <c r="BC508" s="15"/>
      <c r="BD508" s="15"/>
      <c r="BE508" s="15"/>
      <c r="BF508" s="15"/>
      <c r="BG508" s="15"/>
      <c r="BH508" s="15"/>
    </row>
    <row r="509" spans="2:60" ht="17.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5"/>
      <c r="BA509" s="15"/>
      <c r="BB509" s="15"/>
      <c r="BC509" s="15"/>
      <c r="BD509" s="15"/>
      <c r="BE509" s="15"/>
      <c r="BF509" s="15"/>
      <c r="BG509" s="15"/>
      <c r="BH509" s="15"/>
    </row>
    <row r="510" spans="2:60" ht="17.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5"/>
      <c r="BA510" s="15"/>
      <c r="BB510" s="15"/>
      <c r="BC510" s="15"/>
      <c r="BD510" s="15"/>
      <c r="BE510" s="15"/>
      <c r="BF510" s="15"/>
      <c r="BG510" s="15"/>
      <c r="BH510" s="15"/>
    </row>
    <row r="511" spans="2:60" ht="17.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5"/>
      <c r="BA511" s="15"/>
      <c r="BB511" s="15"/>
      <c r="BC511" s="15"/>
      <c r="BD511" s="15"/>
      <c r="BE511" s="15"/>
      <c r="BF511" s="15"/>
      <c r="BG511" s="15"/>
      <c r="BH511" s="15"/>
    </row>
    <row r="512" spans="2:60" ht="17.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5"/>
      <c r="BA512" s="15"/>
      <c r="BB512" s="15"/>
      <c r="BC512" s="15"/>
      <c r="BD512" s="15"/>
      <c r="BE512" s="15"/>
      <c r="BF512" s="15"/>
      <c r="BG512" s="15"/>
      <c r="BH512" s="15"/>
    </row>
    <row r="513" spans="2:60" ht="17.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5"/>
      <c r="BA513" s="15"/>
      <c r="BB513" s="15"/>
      <c r="BC513" s="15"/>
      <c r="BD513" s="15"/>
      <c r="BE513" s="15"/>
      <c r="BF513" s="15"/>
      <c r="BG513" s="15"/>
      <c r="BH513" s="15"/>
    </row>
    <row r="514" spans="2:60" ht="17.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5"/>
      <c r="BA514" s="15"/>
      <c r="BB514" s="15"/>
      <c r="BC514" s="15"/>
      <c r="BD514" s="15"/>
      <c r="BE514" s="15"/>
      <c r="BF514" s="15"/>
      <c r="BG514" s="15"/>
      <c r="BH514" s="15"/>
    </row>
    <row r="515" spans="2:60" ht="17.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5"/>
      <c r="BA515" s="15"/>
      <c r="BB515" s="15"/>
      <c r="BC515" s="15"/>
      <c r="BD515" s="15"/>
      <c r="BE515" s="15"/>
      <c r="BF515" s="15"/>
      <c r="BG515" s="15"/>
      <c r="BH515" s="15"/>
    </row>
    <row r="516" spans="2:60" ht="17.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5"/>
      <c r="BA516" s="15"/>
      <c r="BB516" s="15"/>
      <c r="BC516" s="15"/>
      <c r="BD516" s="15"/>
      <c r="BE516" s="15"/>
      <c r="BF516" s="15"/>
      <c r="BG516" s="15"/>
      <c r="BH516" s="15"/>
    </row>
    <row r="517" spans="2:60" ht="17.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5"/>
      <c r="BA517" s="15"/>
      <c r="BB517" s="15"/>
      <c r="BC517" s="15"/>
      <c r="BD517" s="15"/>
      <c r="BE517" s="15"/>
      <c r="BF517" s="15"/>
      <c r="BG517" s="15"/>
      <c r="BH517" s="15"/>
    </row>
    <row r="518" spans="2:60" ht="17.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5"/>
      <c r="BA518" s="15"/>
      <c r="BB518" s="15"/>
      <c r="BC518" s="15"/>
      <c r="BD518" s="15"/>
      <c r="BE518" s="15"/>
      <c r="BF518" s="15"/>
      <c r="BG518" s="15"/>
      <c r="BH518" s="15"/>
    </row>
    <row r="519" spans="2:60" ht="17.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5"/>
      <c r="BA519" s="15"/>
      <c r="BB519" s="15"/>
      <c r="BC519" s="15"/>
      <c r="BD519" s="15"/>
      <c r="BE519" s="15"/>
      <c r="BF519" s="15"/>
      <c r="BG519" s="15"/>
      <c r="BH519" s="15"/>
    </row>
    <row r="520" spans="2:60" ht="17.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5"/>
      <c r="BA520" s="15"/>
      <c r="BB520" s="15"/>
      <c r="BC520" s="15"/>
      <c r="BD520" s="15"/>
      <c r="BE520" s="15"/>
      <c r="BF520" s="15"/>
      <c r="BG520" s="15"/>
      <c r="BH520" s="15"/>
    </row>
    <row r="521" spans="2:60" ht="17.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5"/>
      <c r="BA521" s="15"/>
      <c r="BB521" s="15"/>
      <c r="BC521" s="15"/>
      <c r="BD521" s="15"/>
      <c r="BE521" s="15"/>
      <c r="BF521" s="15"/>
      <c r="BG521" s="15"/>
      <c r="BH521" s="15"/>
    </row>
    <row r="522" spans="2:60" ht="17.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5"/>
      <c r="BA522" s="15"/>
      <c r="BB522" s="15"/>
      <c r="BC522" s="15"/>
      <c r="BD522" s="15"/>
      <c r="BE522" s="15"/>
      <c r="BF522" s="15"/>
      <c r="BG522" s="15"/>
      <c r="BH522" s="15"/>
    </row>
    <row r="523" spans="2:60" ht="17.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5"/>
      <c r="BA523" s="15"/>
      <c r="BB523" s="15"/>
      <c r="BC523" s="15"/>
      <c r="BD523" s="15"/>
      <c r="BE523" s="15"/>
      <c r="BF523" s="15"/>
      <c r="BG523" s="15"/>
      <c r="BH523" s="15"/>
    </row>
    <row r="524" spans="2:60" ht="17.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5"/>
      <c r="BA524" s="15"/>
      <c r="BB524" s="15"/>
      <c r="BC524" s="15"/>
      <c r="BD524" s="15"/>
      <c r="BE524" s="15"/>
      <c r="BF524" s="15"/>
      <c r="BG524" s="15"/>
      <c r="BH524" s="15"/>
    </row>
    <row r="525" spans="2:60" ht="17.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5"/>
      <c r="BA525" s="15"/>
      <c r="BB525" s="15"/>
      <c r="BC525" s="15"/>
      <c r="BD525" s="15"/>
      <c r="BE525" s="15"/>
      <c r="BF525" s="15"/>
      <c r="BG525" s="15"/>
      <c r="BH525" s="15"/>
    </row>
    <row r="526" spans="2:60" ht="17.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5"/>
      <c r="BA526" s="15"/>
      <c r="BB526" s="15"/>
      <c r="BC526" s="15"/>
      <c r="BD526" s="15"/>
      <c r="BE526" s="15"/>
      <c r="BF526" s="15"/>
      <c r="BG526" s="15"/>
      <c r="BH526" s="15"/>
    </row>
    <row r="527" spans="2:60" ht="17.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5"/>
      <c r="BA527" s="15"/>
      <c r="BB527" s="15"/>
      <c r="BC527" s="15"/>
      <c r="BD527" s="15"/>
      <c r="BE527" s="15"/>
      <c r="BF527" s="15"/>
      <c r="BG527" s="15"/>
      <c r="BH527" s="15"/>
    </row>
    <row r="528" spans="2:60" ht="17.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5"/>
      <c r="BA528" s="15"/>
      <c r="BB528" s="15"/>
      <c r="BC528" s="15"/>
      <c r="BD528" s="15"/>
      <c r="BE528" s="15"/>
      <c r="BF528" s="15"/>
      <c r="BG528" s="15"/>
      <c r="BH528" s="15"/>
    </row>
    <row r="529" spans="2:60" ht="17.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5"/>
      <c r="BA529" s="15"/>
      <c r="BB529" s="15"/>
      <c r="BC529" s="15"/>
      <c r="BD529" s="15"/>
      <c r="BE529" s="15"/>
      <c r="BF529" s="15"/>
      <c r="BG529" s="15"/>
      <c r="BH529" s="15"/>
    </row>
    <row r="530" spans="2:60" ht="17.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5"/>
      <c r="BA530" s="15"/>
      <c r="BB530" s="15"/>
      <c r="BC530" s="15"/>
      <c r="BD530" s="15"/>
      <c r="BE530" s="15"/>
      <c r="BF530" s="15"/>
      <c r="BG530" s="15"/>
      <c r="BH530" s="15"/>
    </row>
    <row r="531" spans="2:60" ht="17.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5"/>
      <c r="BA531" s="15"/>
      <c r="BB531" s="15"/>
      <c r="BC531" s="15"/>
      <c r="BD531" s="15"/>
      <c r="BE531" s="15"/>
      <c r="BF531" s="15"/>
      <c r="BG531" s="15"/>
      <c r="BH531" s="15"/>
    </row>
    <row r="532" spans="2:60" ht="17.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5"/>
      <c r="BA532" s="15"/>
      <c r="BB532" s="15"/>
      <c r="BC532" s="15"/>
      <c r="BD532" s="15"/>
      <c r="BE532" s="15"/>
      <c r="BF532" s="15"/>
      <c r="BG532" s="15"/>
      <c r="BH532" s="15"/>
    </row>
    <row r="533" spans="2:60" ht="17.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5"/>
      <c r="BA533" s="15"/>
      <c r="BB533" s="15"/>
      <c r="BC533" s="15"/>
      <c r="BD533" s="15"/>
      <c r="BE533" s="15"/>
      <c r="BF533" s="15"/>
      <c r="BG533" s="15"/>
      <c r="BH533" s="15"/>
    </row>
    <row r="534" spans="2:60" ht="17.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5"/>
      <c r="BA534" s="15"/>
      <c r="BB534" s="15"/>
      <c r="BC534" s="15"/>
      <c r="BD534" s="15"/>
      <c r="BE534" s="15"/>
      <c r="BF534" s="15"/>
      <c r="BG534" s="15"/>
      <c r="BH534" s="15"/>
    </row>
    <row r="535" spans="2:60" ht="17.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5"/>
      <c r="BA535" s="15"/>
      <c r="BB535" s="15"/>
      <c r="BC535" s="15"/>
      <c r="BD535" s="15"/>
      <c r="BE535" s="15"/>
      <c r="BF535" s="15"/>
      <c r="BG535" s="15"/>
      <c r="BH535" s="15"/>
    </row>
    <row r="536" spans="2:60" ht="17.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5"/>
      <c r="BA536" s="15"/>
      <c r="BB536" s="15"/>
      <c r="BC536" s="15"/>
      <c r="BD536" s="15"/>
      <c r="BE536" s="15"/>
      <c r="BF536" s="15"/>
      <c r="BG536" s="15"/>
      <c r="BH536" s="15"/>
    </row>
    <row r="537" spans="2:60" ht="17.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5"/>
      <c r="BA537" s="15"/>
      <c r="BB537" s="15"/>
      <c r="BC537" s="15"/>
      <c r="BD537" s="15"/>
      <c r="BE537" s="15"/>
      <c r="BF537" s="15"/>
      <c r="BG537" s="15"/>
      <c r="BH537" s="15"/>
    </row>
    <row r="538" spans="2:60" ht="17.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5"/>
      <c r="BA538" s="15"/>
      <c r="BB538" s="15"/>
      <c r="BC538" s="15"/>
      <c r="BD538" s="15"/>
      <c r="BE538" s="15"/>
      <c r="BF538" s="15"/>
      <c r="BG538" s="15"/>
      <c r="BH538" s="15"/>
    </row>
    <row r="539" spans="2:60" ht="17.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5"/>
      <c r="BA539" s="15"/>
      <c r="BB539" s="15"/>
      <c r="BC539" s="15"/>
      <c r="BD539" s="15"/>
      <c r="BE539" s="15"/>
      <c r="BF539" s="15"/>
      <c r="BG539" s="15"/>
      <c r="BH539" s="15"/>
    </row>
    <row r="540" spans="2:60" ht="17.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5"/>
      <c r="BA540" s="15"/>
      <c r="BB540" s="15"/>
      <c r="BC540" s="15"/>
      <c r="BD540" s="15"/>
      <c r="BE540" s="15"/>
      <c r="BF540" s="15"/>
      <c r="BG540" s="15"/>
      <c r="BH540" s="15"/>
    </row>
    <row r="541" spans="2:60" ht="17.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5"/>
      <c r="BA541" s="15"/>
      <c r="BB541" s="15"/>
      <c r="BC541" s="15"/>
      <c r="BD541" s="15"/>
      <c r="BE541" s="15"/>
      <c r="BF541" s="15"/>
      <c r="BG541" s="15"/>
      <c r="BH541" s="15"/>
    </row>
    <row r="542" spans="2:60" ht="17.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5"/>
      <c r="BA542" s="15"/>
      <c r="BB542" s="15"/>
      <c r="BC542" s="15"/>
      <c r="BD542" s="15"/>
      <c r="BE542" s="15"/>
      <c r="BF542" s="15"/>
      <c r="BG542" s="15"/>
      <c r="BH542" s="15"/>
    </row>
    <row r="543" spans="2:60" ht="17.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5"/>
      <c r="BA543" s="15"/>
      <c r="BB543" s="15"/>
      <c r="BC543" s="15"/>
      <c r="BD543" s="15"/>
      <c r="BE543" s="15"/>
      <c r="BF543" s="15"/>
      <c r="BG543" s="15"/>
      <c r="BH543" s="15"/>
    </row>
    <row r="544" spans="2:60" ht="17.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5"/>
      <c r="BA544" s="15"/>
      <c r="BB544" s="15"/>
      <c r="BC544" s="15"/>
      <c r="BD544" s="15"/>
      <c r="BE544" s="15"/>
      <c r="BF544" s="15"/>
      <c r="BG544" s="15"/>
      <c r="BH544" s="15"/>
    </row>
    <row r="545" spans="2:60" ht="17.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5"/>
      <c r="BA545" s="15"/>
      <c r="BB545" s="15"/>
      <c r="BC545" s="15"/>
      <c r="BD545" s="15"/>
      <c r="BE545" s="15"/>
      <c r="BF545" s="15"/>
      <c r="BG545" s="15"/>
      <c r="BH545" s="15"/>
    </row>
    <row r="546" spans="2:60" ht="17.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5"/>
      <c r="BA546" s="15"/>
      <c r="BB546" s="15"/>
      <c r="BC546" s="15"/>
      <c r="BD546" s="15"/>
      <c r="BE546" s="15"/>
      <c r="BF546" s="15"/>
      <c r="BG546" s="15"/>
      <c r="BH546" s="15"/>
    </row>
    <row r="547" spans="2:60" ht="17.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5"/>
      <c r="BA547" s="15"/>
      <c r="BB547" s="15"/>
      <c r="BC547" s="15"/>
      <c r="BD547" s="15"/>
      <c r="BE547" s="15"/>
      <c r="BF547" s="15"/>
      <c r="BG547" s="15"/>
      <c r="BH547" s="15"/>
    </row>
    <row r="548" spans="2:60" ht="17.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5"/>
      <c r="BA548" s="15"/>
      <c r="BB548" s="15"/>
      <c r="BC548" s="15"/>
      <c r="BD548" s="15"/>
      <c r="BE548" s="15"/>
      <c r="BF548" s="15"/>
      <c r="BG548" s="15"/>
      <c r="BH548" s="15"/>
    </row>
    <row r="549" spans="2:60" ht="17.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5"/>
      <c r="BA549" s="15"/>
      <c r="BB549" s="15"/>
      <c r="BC549" s="15"/>
      <c r="BD549" s="15"/>
      <c r="BE549" s="15"/>
      <c r="BF549" s="15"/>
      <c r="BG549" s="15"/>
      <c r="BH549" s="15"/>
    </row>
    <row r="550" spans="2:60" ht="17.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5"/>
      <c r="BA550" s="15"/>
      <c r="BB550" s="15"/>
      <c r="BC550" s="15"/>
      <c r="BD550" s="15"/>
      <c r="BE550" s="15"/>
      <c r="BF550" s="15"/>
      <c r="BG550" s="15"/>
      <c r="BH550" s="15"/>
    </row>
    <row r="551" spans="2:60" ht="17.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5"/>
      <c r="BA551" s="15"/>
      <c r="BB551" s="15"/>
      <c r="BC551" s="15"/>
      <c r="BD551" s="15"/>
      <c r="BE551" s="15"/>
      <c r="BF551" s="15"/>
      <c r="BG551" s="15"/>
      <c r="BH551" s="15"/>
    </row>
    <row r="552" spans="2:60" ht="17.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5"/>
      <c r="BA552" s="15"/>
      <c r="BB552" s="15"/>
      <c r="BC552" s="15"/>
      <c r="BD552" s="15"/>
      <c r="BE552" s="15"/>
      <c r="BF552" s="15"/>
      <c r="BG552" s="15"/>
      <c r="BH552" s="15"/>
    </row>
    <row r="553" spans="2:60" ht="17.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5"/>
      <c r="BA553" s="15"/>
      <c r="BB553" s="15"/>
      <c r="BC553" s="15"/>
      <c r="BD553" s="15"/>
      <c r="BE553" s="15"/>
      <c r="BF553" s="15"/>
      <c r="BG553" s="15"/>
      <c r="BH553" s="15"/>
    </row>
    <row r="554" spans="2:60" ht="17.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5"/>
      <c r="BA554" s="15"/>
      <c r="BB554" s="15"/>
      <c r="BC554" s="15"/>
      <c r="BD554" s="15"/>
      <c r="BE554" s="15"/>
      <c r="BF554" s="15"/>
      <c r="BG554" s="15"/>
      <c r="BH554" s="15"/>
    </row>
    <row r="555" spans="2:60" ht="17.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5"/>
      <c r="BA555" s="15"/>
      <c r="BB555" s="15"/>
      <c r="BC555" s="15"/>
      <c r="BD555" s="15"/>
      <c r="BE555" s="15"/>
      <c r="BF555" s="15"/>
      <c r="BG555" s="15"/>
      <c r="BH555" s="15"/>
    </row>
    <row r="556" spans="2:60" ht="17.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5"/>
      <c r="BA556" s="15"/>
      <c r="BB556" s="15"/>
      <c r="BC556" s="15"/>
      <c r="BD556" s="15"/>
      <c r="BE556" s="15"/>
      <c r="BF556" s="15"/>
      <c r="BG556" s="15"/>
      <c r="BH556" s="15"/>
    </row>
    <row r="557" spans="2:60" ht="17.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5"/>
      <c r="BA557" s="15"/>
      <c r="BB557" s="15"/>
      <c r="BC557" s="15"/>
      <c r="BD557" s="15"/>
      <c r="BE557" s="15"/>
      <c r="BF557" s="15"/>
      <c r="BG557" s="15"/>
      <c r="BH557" s="15"/>
    </row>
    <row r="558" spans="2:60" ht="17.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5"/>
      <c r="BA558" s="15"/>
      <c r="BB558" s="15"/>
      <c r="BC558" s="15"/>
      <c r="BD558" s="15"/>
      <c r="BE558" s="15"/>
      <c r="BF558" s="15"/>
      <c r="BG558" s="15"/>
      <c r="BH558" s="15"/>
    </row>
    <row r="559" spans="2:60" ht="17.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5"/>
      <c r="BA559" s="15"/>
      <c r="BB559" s="15"/>
      <c r="BC559" s="15"/>
      <c r="BD559" s="15"/>
      <c r="BE559" s="15"/>
      <c r="BF559" s="15"/>
      <c r="BG559" s="15"/>
      <c r="BH559" s="15"/>
    </row>
    <row r="560" spans="2:60" ht="17.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5"/>
      <c r="BA560" s="15"/>
      <c r="BB560" s="15"/>
      <c r="BC560" s="15"/>
      <c r="BD560" s="15"/>
      <c r="BE560" s="15"/>
      <c r="BF560" s="15"/>
      <c r="BG560" s="15"/>
      <c r="BH560" s="15"/>
    </row>
    <row r="561" spans="2:60" ht="17.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5"/>
      <c r="BA561" s="15"/>
      <c r="BB561" s="15"/>
      <c r="BC561" s="15"/>
      <c r="BD561" s="15"/>
      <c r="BE561" s="15"/>
      <c r="BF561" s="15"/>
      <c r="BG561" s="15"/>
      <c r="BH561" s="15"/>
    </row>
    <row r="562" spans="2:60" ht="17.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5"/>
      <c r="BA562" s="15"/>
      <c r="BB562" s="15"/>
      <c r="BC562" s="15"/>
      <c r="BD562" s="15"/>
      <c r="BE562" s="15"/>
      <c r="BF562" s="15"/>
      <c r="BG562" s="15"/>
      <c r="BH562" s="15"/>
    </row>
    <row r="563" spans="2:60" ht="17.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5"/>
      <c r="BA563" s="15"/>
      <c r="BB563" s="15"/>
      <c r="BC563" s="15"/>
      <c r="BD563" s="15"/>
      <c r="BE563" s="15"/>
      <c r="BF563" s="15"/>
      <c r="BG563" s="15"/>
      <c r="BH563" s="15"/>
    </row>
    <row r="564" spans="2:60" ht="17.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5"/>
      <c r="BA564" s="15"/>
      <c r="BB564" s="15"/>
      <c r="BC564" s="15"/>
      <c r="BD564" s="15"/>
      <c r="BE564" s="15"/>
      <c r="BF564" s="15"/>
      <c r="BG564" s="15"/>
      <c r="BH564" s="15"/>
    </row>
    <row r="565" spans="2:60" ht="17.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5"/>
      <c r="BA565" s="15"/>
      <c r="BB565" s="15"/>
      <c r="BC565" s="15"/>
      <c r="BD565" s="15"/>
      <c r="BE565" s="15"/>
      <c r="BF565" s="15"/>
      <c r="BG565" s="15"/>
      <c r="BH565" s="15"/>
    </row>
    <row r="566" spans="2:60" ht="17.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5"/>
      <c r="BA566" s="15"/>
      <c r="BB566" s="15"/>
      <c r="BC566" s="15"/>
      <c r="BD566" s="15"/>
      <c r="BE566" s="15"/>
      <c r="BF566" s="15"/>
      <c r="BG566" s="15"/>
      <c r="BH566" s="15"/>
    </row>
    <row r="567" spans="2:60" ht="17.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5"/>
      <c r="BA567" s="15"/>
      <c r="BB567" s="15"/>
      <c r="BC567" s="15"/>
      <c r="BD567" s="15"/>
      <c r="BE567" s="15"/>
      <c r="BF567" s="15"/>
      <c r="BG567" s="15"/>
      <c r="BH567" s="15"/>
    </row>
    <row r="568" spans="2:60" ht="17.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5"/>
      <c r="BA568" s="15"/>
      <c r="BB568" s="15"/>
      <c r="BC568" s="15"/>
      <c r="BD568" s="15"/>
      <c r="BE568" s="15"/>
      <c r="BF568" s="15"/>
      <c r="BG568" s="15"/>
      <c r="BH568" s="15"/>
    </row>
    <row r="569" spans="2:60" ht="17.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5"/>
      <c r="BA569" s="15"/>
      <c r="BB569" s="15"/>
      <c r="BC569" s="15"/>
      <c r="BD569" s="15"/>
      <c r="BE569" s="15"/>
      <c r="BF569" s="15"/>
      <c r="BG569" s="15"/>
      <c r="BH569" s="15"/>
    </row>
    <row r="570" spans="2:60" ht="17.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5"/>
      <c r="BA570" s="15"/>
      <c r="BB570" s="15"/>
      <c r="BC570" s="15"/>
      <c r="BD570" s="15"/>
      <c r="BE570" s="15"/>
      <c r="BF570" s="15"/>
      <c r="BG570" s="15"/>
      <c r="BH570" s="15"/>
    </row>
    <row r="571" spans="2:60" ht="17.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5"/>
      <c r="BA571" s="15"/>
      <c r="BB571" s="15"/>
      <c r="BC571" s="15"/>
      <c r="BD571" s="15"/>
      <c r="BE571" s="15"/>
      <c r="BF571" s="15"/>
      <c r="BG571" s="15"/>
      <c r="BH571" s="15"/>
    </row>
    <row r="572" spans="2:60" ht="17.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5"/>
      <c r="BA572" s="15"/>
      <c r="BB572" s="15"/>
      <c r="BC572" s="15"/>
      <c r="BD572" s="15"/>
      <c r="BE572" s="15"/>
      <c r="BF572" s="15"/>
      <c r="BG572" s="15"/>
      <c r="BH572" s="15"/>
    </row>
    <row r="573" spans="2:60" ht="17.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5"/>
      <c r="BA573" s="15"/>
      <c r="BB573" s="15"/>
      <c r="BC573" s="15"/>
      <c r="BD573" s="15"/>
      <c r="BE573" s="15"/>
      <c r="BF573" s="15"/>
      <c r="BG573" s="15"/>
      <c r="BH573" s="15"/>
    </row>
    <row r="574" spans="2:60" ht="17.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5"/>
      <c r="BA574" s="15"/>
      <c r="BB574" s="15"/>
      <c r="BC574" s="15"/>
      <c r="BD574" s="15"/>
      <c r="BE574" s="15"/>
      <c r="BF574" s="15"/>
      <c r="BG574" s="15"/>
      <c r="BH574" s="15"/>
    </row>
    <row r="575" spans="2:60" ht="17.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5"/>
      <c r="BA575" s="15"/>
      <c r="BB575" s="15"/>
      <c r="BC575" s="15"/>
      <c r="BD575" s="15"/>
      <c r="BE575" s="15"/>
      <c r="BF575" s="15"/>
      <c r="BG575" s="15"/>
      <c r="BH575" s="15"/>
    </row>
    <row r="576" spans="2:60" ht="17.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5"/>
      <c r="BA576" s="15"/>
      <c r="BB576" s="15"/>
      <c r="BC576" s="15"/>
      <c r="BD576" s="15"/>
      <c r="BE576" s="15"/>
      <c r="BF576" s="15"/>
      <c r="BG576" s="15"/>
      <c r="BH576" s="15"/>
    </row>
    <row r="577" spans="2:60" ht="17.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5"/>
      <c r="BA577" s="15"/>
      <c r="BB577" s="15"/>
      <c r="BC577" s="15"/>
      <c r="BD577" s="15"/>
      <c r="BE577" s="15"/>
      <c r="BF577" s="15"/>
      <c r="BG577" s="15"/>
      <c r="BH577" s="15"/>
    </row>
    <row r="578" spans="2:60" ht="17.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5"/>
      <c r="BA578" s="15"/>
      <c r="BB578" s="15"/>
      <c r="BC578" s="15"/>
      <c r="BD578" s="15"/>
      <c r="BE578" s="15"/>
      <c r="BF578" s="15"/>
      <c r="BG578" s="15"/>
      <c r="BH578" s="15"/>
    </row>
    <row r="579" spans="2:60" ht="17.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5"/>
      <c r="BA579" s="15"/>
      <c r="BB579" s="15"/>
      <c r="BC579" s="15"/>
      <c r="BD579" s="15"/>
      <c r="BE579" s="15"/>
      <c r="BF579" s="15"/>
      <c r="BG579" s="15"/>
      <c r="BH579" s="15"/>
    </row>
    <row r="580" spans="2:60" ht="17.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5"/>
      <c r="BA580" s="15"/>
      <c r="BB580" s="15"/>
      <c r="BC580" s="15"/>
      <c r="BD580" s="15"/>
      <c r="BE580" s="15"/>
      <c r="BF580" s="15"/>
      <c r="BG580" s="15"/>
      <c r="BH580" s="15"/>
    </row>
    <row r="581" spans="2:60" ht="17.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5"/>
      <c r="BA581" s="15"/>
      <c r="BB581" s="15"/>
      <c r="BC581" s="15"/>
      <c r="BD581" s="15"/>
      <c r="BE581" s="15"/>
      <c r="BF581" s="15"/>
      <c r="BG581" s="15"/>
      <c r="BH581" s="15"/>
    </row>
    <row r="582" spans="2:60" ht="17.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5"/>
      <c r="BA582" s="15"/>
      <c r="BB582" s="15"/>
      <c r="BC582" s="15"/>
      <c r="BD582" s="15"/>
      <c r="BE582" s="15"/>
      <c r="BF582" s="15"/>
      <c r="BG582" s="15"/>
      <c r="BH582" s="15"/>
    </row>
    <row r="583" spans="2:60" ht="17.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5"/>
      <c r="BA583" s="15"/>
      <c r="BB583" s="15"/>
      <c r="BC583" s="15"/>
      <c r="BD583" s="15"/>
      <c r="BE583" s="15"/>
      <c r="BF583" s="15"/>
      <c r="BG583" s="15"/>
      <c r="BH583" s="15"/>
    </row>
    <row r="584" spans="2:60" ht="17.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5"/>
      <c r="BA584" s="15"/>
      <c r="BB584" s="15"/>
      <c r="BC584" s="15"/>
      <c r="BD584" s="15"/>
      <c r="BE584" s="15"/>
      <c r="BF584" s="15"/>
      <c r="BG584" s="15"/>
      <c r="BH584" s="15"/>
    </row>
    <row r="585" spans="2:60" ht="17.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5"/>
      <c r="BA585" s="15"/>
      <c r="BB585" s="15"/>
      <c r="BC585" s="15"/>
      <c r="BD585" s="15"/>
      <c r="BE585" s="15"/>
      <c r="BF585" s="15"/>
      <c r="BG585" s="15"/>
      <c r="BH585" s="15"/>
    </row>
    <row r="586" spans="2:60" ht="17.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5"/>
      <c r="BA586" s="15"/>
      <c r="BB586" s="15"/>
      <c r="BC586" s="15"/>
      <c r="BD586" s="15"/>
      <c r="BE586" s="15"/>
      <c r="BF586" s="15"/>
      <c r="BG586" s="15"/>
      <c r="BH586" s="15"/>
    </row>
    <row r="587" spans="2:60" ht="17.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5"/>
      <c r="BA587" s="15"/>
      <c r="BB587" s="15"/>
      <c r="BC587" s="15"/>
      <c r="BD587" s="15"/>
      <c r="BE587" s="15"/>
      <c r="BF587" s="15"/>
      <c r="BG587" s="15"/>
      <c r="BH587" s="15"/>
    </row>
    <row r="588" spans="2:60" ht="17.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5"/>
      <c r="BA588" s="15"/>
      <c r="BB588" s="15"/>
      <c r="BC588" s="15"/>
      <c r="BD588" s="15"/>
      <c r="BE588" s="15"/>
      <c r="BF588" s="15"/>
      <c r="BG588" s="15"/>
      <c r="BH588" s="15"/>
    </row>
    <row r="589" spans="2:60" ht="17.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5"/>
      <c r="BA589" s="15"/>
      <c r="BB589" s="15"/>
      <c r="BC589" s="15"/>
      <c r="BD589" s="15"/>
      <c r="BE589" s="15"/>
      <c r="BF589" s="15"/>
      <c r="BG589" s="15"/>
      <c r="BH589" s="15"/>
    </row>
    <row r="590" spans="2:60" ht="17.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5"/>
      <c r="BA590" s="15"/>
      <c r="BB590" s="15"/>
      <c r="BC590" s="15"/>
      <c r="BD590" s="15"/>
      <c r="BE590" s="15"/>
      <c r="BF590" s="15"/>
      <c r="BG590" s="15"/>
      <c r="BH590" s="15"/>
    </row>
    <row r="591" spans="2:60" ht="17.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5"/>
      <c r="BA591" s="15"/>
      <c r="BB591" s="15"/>
      <c r="BC591" s="15"/>
      <c r="BD591" s="15"/>
      <c r="BE591" s="15"/>
      <c r="BF591" s="15"/>
      <c r="BG591" s="15"/>
      <c r="BH591" s="15"/>
    </row>
    <row r="592" spans="2:60" ht="17.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5"/>
      <c r="BA592" s="15"/>
      <c r="BB592" s="15"/>
      <c r="BC592" s="15"/>
      <c r="BD592" s="15"/>
      <c r="BE592" s="15"/>
      <c r="BF592" s="15"/>
      <c r="BG592" s="15"/>
      <c r="BH592" s="15"/>
    </row>
    <row r="593" spans="2:60" ht="17.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5"/>
      <c r="BA593" s="15"/>
      <c r="BB593" s="15"/>
      <c r="BC593" s="15"/>
      <c r="BD593" s="15"/>
      <c r="BE593" s="15"/>
      <c r="BF593" s="15"/>
      <c r="BG593" s="15"/>
      <c r="BH593" s="15"/>
    </row>
    <row r="594" spans="2:60" ht="17.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5"/>
      <c r="BA594" s="15"/>
      <c r="BB594" s="15"/>
      <c r="BC594" s="15"/>
      <c r="BD594" s="15"/>
      <c r="BE594" s="15"/>
      <c r="BF594" s="15"/>
      <c r="BG594" s="15"/>
      <c r="BH594" s="15"/>
    </row>
    <row r="595" spans="2:60" ht="17.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5"/>
      <c r="BA595" s="15"/>
      <c r="BB595" s="15"/>
      <c r="BC595" s="15"/>
      <c r="BD595" s="15"/>
      <c r="BE595" s="15"/>
      <c r="BF595" s="15"/>
      <c r="BG595" s="15"/>
      <c r="BH595" s="15"/>
    </row>
    <row r="596" spans="2:60" ht="17.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5"/>
      <c r="BA596" s="15"/>
      <c r="BB596" s="15"/>
      <c r="BC596" s="15"/>
      <c r="BD596" s="15"/>
      <c r="BE596" s="15"/>
      <c r="BF596" s="15"/>
      <c r="BG596" s="15"/>
      <c r="BH596" s="15"/>
    </row>
    <row r="597" spans="2:60" ht="17.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5"/>
      <c r="BA597" s="15"/>
      <c r="BB597" s="15"/>
      <c r="BC597" s="15"/>
      <c r="BD597" s="15"/>
      <c r="BE597" s="15"/>
      <c r="BF597" s="15"/>
      <c r="BG597" s="15"/>
      <c r="BH597" s="15"/>
    </row>
    <row r="598" spans="2:60" ht="17.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5"/>
      <c r="BA598" s="15"/>
      <c r="BB598" s="15"/>
      <c r="BC598" s="15"/>
      <c r="BD598" s="15"/>
      <c r="BE598" s="15"/>
      <c r="BF598" s="15"/>
      <c r="BG598" s="15"/>
      <c r="BH598" s="15"/>
    </row>
    <row r="599" spans="2:60" ht="17.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5"/>
      <c r="BA599" s="15"/>
      <c r="BB599" s="15"/>
      <c r="BC599" s="15"/>
      <c r="BD599" s="15"/>
      <c r="BE599" s="15"/>
      <c r="BF599" s="15"/>
      <c r="BG599" s="15"/>
      <c r="BH599" s="15"/>
    </row>
    <row r="600" spans="2:60" ht="17.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5"/>
      <c r="BA600" s="15"/>
      <c r="BB600" s="15"/>
      <c r="BC600" s="15"/>
      <c r="BD600" s="15"/>
      <c r="BE600" s="15"/>
      <c r="BF600" s="15"/>
      <c r="BG600" s="15"/>
      <c r="BH600" s="15"/>
    </row>
    <row r="601" spans="2:60" ht="17.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5"/>
      <c r="BA601" s="15"/>
      <c r="BB601" s="15"/>
      <c r="BC601" s="15"/>
      <c r="BD601" s="15"/>
      <c r="BE601" s="15"/>
      <c r="BF601" s="15"/>
      <c r="BG601" s="15"/>
      <c r="BH601" s="15"/>
    </row>
    <row r="602" spans="2:60" ht="17.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5"/>
      <c r="BA602" s="15"/>
      <c r="BB602" s="15"/>
      <c r="BC602" s="15"/>
      <c r="BD602" s="15"/>
      <c r="BE602" s="15"/>
      <c r="BF602" s="15"/>
      <c r="BG602" s="15"/>
      <c r="BH602" s="15"/>
    </row>
    <row r="603" spans="2:60" ht="17.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5"/>
      <c r="BA603" s="15"/>
      <c r="BB603" s="15"/>
      <c r="BC603" s="15"/>
      <c r="BD603" s="15"/>
      <c r="BE603" s="15"/>
      <c r="BF603" s="15"/>
      <c r="BG603" s="15"/>
      <c r="BH603" s="15"/>
    </row>
    <row r="604" spans="2:60" ht="17.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5"/>
      <c r="BA604" s="15"/>
      <c r="BB604" s="15"/>
      <c r="BC604" s="15"/>
      <c r="BD604" s="15"/>
      <c r="BE604" s="15"/>
      <c r="BF604" s="15"/>
      <c r="BG604" s="15"/>
      <c r="BH604" s="15"/>
    </row>
    <row r="605" spans="2:60" ht="17.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5"/>
      <c r="BA605" s="15"/>
      <c r="BB605" s="15"/>
      <c r="BC605" s="15"/>
      <c r="BD605" s="15"/>
      <c r="BE605" s="15"/>
      <c r="BF605" s="15"/>
      <c r="BG605" s="15"/>
      <c r="BH605" s="15"/>
    </row>
    <row r="606" spans="2:60" ht="17.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5"/>
      <c r="BA606" s="15"/>
      <c r="BB606" s="15"/>
      <c r="BC606" s="15"/>
      <c r="BD606" s="15"/>
      <c r="BE606" s="15"/>
      <c r="BF606" s="15"/>
      <c r="BG606" s="15"/>
      <c r="BH606" s="15"/>
    </row>
    <row r="607" spans="2:60" ht="17.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5"/>
      <c r="BA607" s="15"/>
      <c r="BB607" s="15"/>
      <c r="BC607" s="15"/>
      <c r="BD607" s="15"/>
      <c r="BE607" s="15"/>
      <c r="BF607" s="15"/>
      <c r="BG607" s="15"/>
      <c r="BH607" s="15"/>
    </row>
    <row r="608" spans="2:60" ht="17.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5"/>
      <c r="BA608" s="15"/>
      <c r="BB608" s="15"/>
      <c r="BC608" s="15"/>
      <c r="BD608" s="15"/>
      <c r="BE608" s="15"/>
      <c r="BF608" s="15"/>
      <c r="BG608" s="15"/>
      <c r="BH608" s="15"/>
    </row>
    <row r="609" spans="2:60" ht="17.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5"/>
      <c r="BA609" s="15"/>
      <c r="BB609" s="15"/>
      <c r="BC609" s="15"/>
      <c r="BD609" s="15"/>
      <c r="BE609" s="15"/>
      <c r="BF609" s="15"/>
      <c r="BG609" s="15"/>
      <c r="BH609" s="15"/>
    </row>
    <row r="610" spans="2:60" ht="17.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5"/>
      <c r="BA610" s="15"/>
      <c r="BB610" s="15"/>
      <c r="BC610" s="15"/>
      <c r="BD610" s="15"/>
      <c r="BE610" s="15"/>
      <c r="BF610" s="15"/>
      <c r="BG610" s="15"/>
      <c r="BH610" s="15"/>
    </row>
    <row r="611" spans="2:60" ht="17.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5"/>
      <c r="BA611" s="15"/>
      <c r="BB611" s="15"/>
      <c r="BC611" s="15"/>
      <c r="BD611" s="15"/>
      <c r="BE611" s="15"/>
      <c r="BF611" s="15"/>
      <c r="BG611" s="15"/>
      <c r="BH611" s="15"/>
    </row>
    <row r="612" spans="2:60" ht="17.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5"/>
      <c r="BA612" s="15"/>
      <c r="BB612" s="15"/>
      <c r="BC612" s="15"/>
      <c r="BD612" s="15"/>
      <c r="BE612" s="15"/>
      <c r="BF612" s="15"/>
      <c r="BG612" s="15"/>
      <c r="BH612" s="15"/>
    </row>
    <row r="613" spans="2:60" ht="17.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5"/>
      <c r="BA613" s="15"/>
      <c r="BB613" s="15"/>
      <c r="BC613" s="15"/>
      <c r="BD613" s="15"/>
      <c r="BE613" s="15"/>
      <c r="BF613" s="15"/>
      <c r="BG613" s="15"/>
      <c r="BH613" s="15"/>
    </row>
    <row r="614" spans="2:60" ht="17.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5"/>
      <c r="BA614" s="15"/>
      <c r="BB614" s="15"/>
      <c r="BC614" s="15"/>
      <c r="BD614" s="15"/>
      <c r="BE614" s="15"/>
      <c r="BF614" s="15"/>
      <c r="BG614" s="15"/>
      <c r="BH614" s="15"/>
    </row>
    <row r="615" spans="2:60" ht="17.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5"/>
      <c r="BA615" s="15"/>
      <c r="BB615" s="15"/>
      <c r="BC615" s="15"/>
      <c r="BD615" s="15"/>
      <c r="BE615" s="15"/>
      <c r="BF615" s="15"/>
      <c r="BG615" s="15"/>
      <c r="BH615" s="15"/>
    </row>
    <row r="616" spans="2:60" ht="17.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5"/>
      <c r="BA616" s="15"/>
      <c r="BB616" s="15"/>
      <c r="BC616" s="15"/>
      <c r="BD616" s="15"/>
      <c r="BE616" s="15"/>
      <c r="BF616" s="15"/>
      <c r="BG616" s="15"/>
      <c r="BH616" s="15"/>
    </row>
    <row r="617" spans="2:60" ht="17.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5"/>
      <c r="BA617" s="15"/>
      <c r="BB617" s="15"/>
      <c r="BC617" s="15"/>
      <c r="BD617" s="15"/>
      <c r="BE617" s="15"/>
      <c r="BF617" s="15"/>
      <c r="BG617" s="15"/>
      <c r="BH617" s="15"/>
    </row>
    <row r="618" spans="2:60" ht="17.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5"/>
      <c r="BA618" s="15"/>
      <c r="BB618" s="15"/>
      <c r="BC618" s="15"/>
      <c r="BD618" s="15"/>
      <c r="BE618" s="15"/>
      <c r="BF618" s="15"/>
      <c r="BG618" s="15"/>
      <c r="BH618" s="15"/>
    </row>
    <row r="619" spans="2:60" ht="17.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5"/>
      <c r="BA619" s="15"/>
      <c r="BB619" s="15"/>
      <c r="BC619" s="15"/>
      <c r="BD619" s="15"/>
      <c r="BE619" s="15"/>
      <c r="BF619" s="15"/>
      <c r="BG619" s="15"/>
      <c r="BH619" s="15"/>
    </row>
    <row r="620" spans="2:60" ht="17.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5"/>
      <c r="BA620" s="15"/>
      <c r="BB620" s="15"/>
      <c r="BC620" s="15"/>
      <c r="BD620" s="15"/>
      <c r="BE620" s="15"/>
      <c r="BF620" s="15"/>
      <c r="BG620" s="15"/>
      <c r="BH620" s="15"/>
    </row>
    <row r="621" spans="2:60" ht="17.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5"/>
      <c r="BA621" s="15"/>
      <c r="BB621" s="15"/>
      <c r="BC621" s="15"/>
      <c r="BD621" s="15"/>
      <c r="BE621" s="15"/>
      <c r="BF621" s="15"/>
      <c r="BG621" s="15"/>
      <c r="BH621" s="15"/>
    </row>
    <row r="622" spans="2:60" ht="17.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5"/>
      <c r="BA622" s="15"/>
      <c r="BB622" s="15"/>
      <c r="BC622" s="15"/>
      <c r="BD622" s="15"/>
      <c r="BE622" s="15"/>
      <c r="BF622" s="15"/>
      <c r="BG622" s="15"/>
      <c r="BH622" s="15"/>
    </row>
    <row r="623" spans="2:60" ht="17.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5"/>
      <c r="BA623" s="15"/>
      <c r="BB623" s="15"/>
      <c r="BC623" s="15"/>
      <c r="BD623" s="15"/>
      <c r="BE623" s="15"/>
      <c r="BF623" s="15"/>
      <c r="BG623" s="15"/>
      <c r="BH623" s="15"/>
    </row>
    <row r="624" spans="2:60" ht="17.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5"/>
      <c r="BA624" s="15"/>
      <c r="BB624" s="15"/>
      <c r="BC624" s="15"/>
      <c r="BD624" s="15"/>
      <c r="BE624" s="15"/>
      <c r="BF624" s="15"/>
      <c r="BG624" s="15"/>
      <c r="BH624" s="15"/>
    </row>
    <row r="625" spans="2:60" ht="17.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5"/>
      <c r="BA625" s="15"/>
      <c r="BB625" s="15"/>
      <c r="BC625" s="15"/>
      <c r="BD625" s="15"/>
      <c r="BE625" s="15"/>
      <c r="BF625" s="15"/>
      <c r="BG625" s="15"/>
      <c r="BH625" s="15"/>
    </row>
    <row r="626" spans="2:60" ht="17.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5"/>
      <c r="BA626" s="15"/>
      <c r="BB626" s="15"/>
      <c r="BC626" s="15"/>
      <c r="BD626" s="15"/>
      <c r="BE626" s="15"/>
      <c r="BF626" s="15"/>
      <c r="BG626" s="15"/>
      <c r="BH626" s="15"/>
    </row>
    <row r="627" spans="2:60" ht="17.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5"/>
      <c r="BA627" s="15"/>
      <c r="BB627" s="15"/>
      <c r="BC627" s="15"/>
      <c r="BD627" s="15"/>
      <c r="BE627" s="15"/>
      <c r="BF627" s="15"/>
      <c r="BG627" s="15"/>
      <c r="BH627" s="15"/>
    </row>
    <row r="628" spans="2:60" ht="17.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5"/>
      <c r="BA628" s="15"/>
      <c r="BB628" s="15"/>
      <c r="BC628" s="15"/>
      <c r="BD628" s="15"/>
      <c r="BE628" s="15"/>
      <c r="BF628" s="15"/>
      <c r="BG628" s="15"/>
      <c r="BH628" s="15"/>
    </row>
    <row r="629" spans="2:60" ht="17.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5"/>
      <c r="BA629" s="15"/>
      <c r="BB629" s="15"/>
      <c r="BC629" s="15"/>
      <c r="BD629" s="15"/>
      <c r="BE629" s="15"/>
      <c r="BF629" s="15"/>
      <c r="BG629" s="15"/>
      <c r="BH629" s="15"/>
    </row>
    <row r="630" spans="2:60" ht="17.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5"/>
      <c r="BA630" s="15"/>
      <c r="BB630" s="15"/>
      <c r="BC630" s="15"/>
      <c r="BD630" s="15"/>
      <c r="BE630" s="15"/>
      <c r="BF630" s="15"/>
      <c r="BG630" s="15"/>
      <c r="BH630" s="15"/>
    </row>
    <row r="631" spans="2:60" ht="17.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5"/>
      <c r="BA631" s="15"/>
      <c r="BB631" s="15"/>
      <c r="BC631" s="15"/>
      <c r="BD631" s="15"/>
      <c r="BE631" s="15"/>
      <c r="BF631" s="15"/>
      <c r="BG631" s="15"/>
      <c r="BH631" s="15"/>
    </row>
    <row r="632" spans="2:60" ht="17.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5"/>
      <c r="BA632" s="15"/>
      <c r="BB632" s="15"/>
      <c r="BC632" s="15"/>
      <c r="BD632" s="15"/>
      <c r="BE632" s="15"/>
      <c r="BF632" s="15"/>
      <c r="BG632" s="15"/>
      <c r="BH632" s="15"/>
    </row>
    <row r="633" spans="2:60" ht="17.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5"/>
      <c r="BA633" s="15"/>
      <c r="BB633" s="15"/>
      <c r="BC633" s="15"/>
      <c r="BD633" s="15"/>
      <c r="BE633" s="15"/>
      <c r="BF633" s="15"/>
      <c r="BG633" s="15"/>
      <c r="BH633" s="15"/>
    </row>
    <row r="634" spans="2:60" ht="17.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5"/>
      <c r="BA634" s="15"/>
      <c r="BB634" s="15"/>
      <c r="BC634" s="15"/>
      <c r="BD634" s="15"/>
      <c r="BE634" s="15"/>
      <c r="BF634" s="15"/>
      <c r="BG634" s="15"/>
      <c r="BH634" s="15"/>
    </row>
    <row r="635" spans="2:60" ht="17.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5"/>
      <c r="BA635" s="15"/>
      <c r="BB635" s="15"/>
      <c r="BC635" s="15"/>
      <c r="BD635" s="15"/>
      <c r="BE635" s="15"/>
      <c r="BF635" s="15"/>
      <c r="BG635" s="15"/>
      <c r="BH635" s="15"/>
    </row>
    <row r="636" spans="2:60" ht="17.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5"/>
      <c r="BA636" s="15"/>
      <c r="BB636" s="15"/>
      <c r="BC636" s="15"/>
      <c r="BD636" s="15"/>
      <c r="BE636" s="15"/>
      <c r="BF636" s="15"/>
      <c r="BG636" s="15"/>
      <c r="BH636" s="15"/>
    </row>
    <row r="637" spans="2:60" ht="17.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5"/>
      <c r="BA637" s="15"/>
      <c r="BB637" s="15"/>
      <c r="BC637" s="15"/>
      <c r="BD637" s="15"/>
      <c r="BE637" s="15"/>
      <c r="BF637" s="15"/>
      <c r="BG637" s="15"/>
      <c r="BH637" s="15"/>
    </row>
    <row r="638" spans="2:60" ht="17.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5"/>
      <c r="BA638" s="15"/>
      <c r="BB638" s="15"/>
      <c r="BC638" s="15"/>
      <c r="BD638" s="15"/>
      <c r="BE638" s="15"/>
      <c r="BF638" s="15"/>
      <c r="BG638" s="15"/>
      <c r="BH638" s="15"/>
    </row>
    <row r="639" spans="2:60" ht="17.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5"/>
      <c r="BA639" s="15"/>
      <c r="BB639" s="15"/>
      <c r="BC639" s="15"/>
      <c r="BD639" s="15"/>
      <c r="BE639" s="15"/>
      <c r="BF639" s="15"/>
      <c r="BG639" s="15"/>
      <c r="BH639" s="15"/>
    </row>
    <row r="640" spans="2:60" ht="17.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5"/>
      <c r="BA640" s="15"/>
      <c r="BB640" s="15"/>
      <c r="BC640" s="15"/>
      <c r="BD640" s="15"/>
      <c r="BE640" s="15"/>
      <c r="BF640" s="15"/>
      <c r="BG640" s="15"/>
      <c r="BH640" s="15"/>
    </row>
    <row r="641" spans="2:60" ht="17.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5"/>
      <c r="BA641" s="15"/>
      <c r="BB641" s="15"/>
      <c r="BC641" s="15"/>
      <c r="BD641" s="15"/>
      <c r="BE641" s="15"/>
      <c r="BF641" s="15"/>
      <c r="BG641" s="15"/>
      <c r="BH641" s="15"/>
    </row>
    <row r="642" spans="2:60" ht="17.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5"/>
      <c r="BA642" s="15"/>
      <c r="BB642" s="15"/>
      <c r="BC642" s="15"/>
      <c r="BD642" s="15"/>
      <c r="BE642" s="15"/>
      <c r="BF642" s="15"/>
      <c r="BG642" s="15"/>
      <c r="BH642" s="15"/>
    </row>
    <row r="643" spans="2:60" ht="17.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5"/>
      <c r="BA643" s="15"/>
      <c r="BB643" s="15"/>
      <c r="BC643" s="15"/>
      <c r="BD643" s="15"/>
      <c r="BE643" s="15"/>
      <c r="BF643" s="15"/>
      <c r="BG643" s="15"/>
      <c r="BH643" s="15"/>
    </row>
    <row r="644" spans="2:60" ht="17.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5"/>
      <c r="BA644" s="15"/>
      <c r="BB644" s="15"/>
      <c r="BC644" s="15"/>
      <c r="BD644" s="15"/>
      <c r="BE644" s="15"/>
      <c r="BF644" s="15"/>
      <c r="BG644" s="15"/>
      <c r="BH644" s="15"/>
    </row>
    <row r="645" spans="2:60" ht="17.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5"/>
      <c r="BA645" s="15"/>
      <c r="BB645" s="15"/>
      <c r="BC645" s="15"/>
      <c r="BD645" s="15"/>
      <c r="BE645" s="15"/>
      <c r="BF645" s="15"/>
      <c r="BG645" s="15"/>
      <c r="BH645" s="15"/>
    </row>
    <row r="646" spans="2:60" ht="17.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5"/>
      <c r="BA646" s="15"/>
      <c r="BB646" s="15"/>
      <c r="BC646" s="15"/>
      <c r="BD646" s="15"/>
      <c r="BE646" s="15"/>
      <c r="BF646" s="15"/>
      <c r="BG646" s="15"/>
      <c r="BH646" s="15"/>
    </row>
    <row r="647" spans="2:60" ht="17.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5"/>
      <c r="BA647" s="15"/>
      <c r="BB647" s="15"/>
      <c r="BC647" s="15"/>
      <c r="BD647" s="15"/>
      <c r="BE647" s="15"/>
      <c r="BF647" s="15"/>
      <c r="BG647" s="15"/>
      <c r="BH647" s="15"/>
    </row>
    <row r="648" spans="2:60" ht="17.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5"/>
      <c r="BA648" s="15"/>
      <c r="BB648" s="15"/>
      <c r="BC648" s="15"/>
      <c r="BD648" s="15"/>
      <c r="BE648" s="15"/>
      <c r="BF648" s="15"/>
      <c r="BG648" s="15"/>
      <c r="BH648" s="15"/>
    </row>
    <row r="649" spans="2:60" ht="17.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5"/>
      <c r="BA649" s="15"/>
      <c r="BB649" s="15"/>
      <c r="BC649" s="15"/>
      <c r="BD649" s="15"/>
      <c r="BE649" s="15"/>
      <c r="BF649" s="15"/>
      <c r="BG649" s="15"/>
      <c r="BH649" s="15"/>
    </row>
    <row r="650" spans="2:60" ht="17.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5"/>
      <c r="BA650" s="15"/>
      <c r="BB650" s="15"/>
      <c r="BC650" s="15"/>
      <c r="BD650" s="15"/>
      <c r="BE650" s="15"/>
      <c r="BF650" s="15"/>
      <c r="BG650" s="15"/>
      <c r="BH650" s="15"/>
    </row>
    <row r="651" spans="2:60" ht="17.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5"/>
      <c r="BA651" s="15"/>
      <c r="BB651" s="15"/>
      <c r="BC651" s="15"/>
      <c r="BD651" s="15"/>
      <c r="BE651" s="15"/>
      <c r="BF651" s="15"/>
      <c r="BG651" s="15"/>
      <c r="BH651" s="15"/>
    </row>
    <row r="652" spans="2:60" ht="17.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5"/>
      <c r="BA652" s="15"/>
      <c r="BB652" s="15"/>
      <c r="BC652" s="15"/>
      <c r="BD652" s="15"/>
      <c r="BE652" s="15"/>
      <c r="BF652" s="15"/>
      <c r="BG652" s="15"/>
      <c r="BH652" s="15"/>
    </row>
    <row r="653" spans="2:60" ht="17.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5"/>
      <c r="BA653" s="15"/>
      <c r="BB653" s="15"/>
      <c r="BC653" s="15"/>
      <c r="BD653" s="15"/>
      <c r="BE653" s="15"/>
      <c r="BF653" s="15"/>
      <c r="BG653" s="15"/>
      <c r="BH653" s="15"/>
    </row>
    <row r="654" spans="2:60" ht="17.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5"/>
      <c r="BA654" s="15"/>
      <c r="BB654" s="15"/>
      <c r="BC654" s="15"/>
      <c r="BD654" s="15"/>
      <c r="BE654" s="15"/>
      <c r="BF654" s="15"/>
      <c r="BG654" s="15"/>
      <c r="BH654" s="15"/>
    </row>
    <row r="655" spans="2:60" ht="17.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5"/>
      <c r="BA655" s="15"/>
      <c r="BB655" s="15"/>
      <c r="BC655" s="15"/>
      <c r="BD655" s="15"/>
      <c r="BE655" s="15"/>
      <c r="BF655" s="15"/>
      <c r="BG655" s="15"/>
      <c r="BH655" s="15"/>
    </row>
    <row r="656" spans="2:60" ht="17.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5"/>
      <c r="BA656" s="15"/>
      <c r="BB656" s="15"/>
      <c r="BC656" s="15"/>
      <c r="BD656" s="15"/>
      <c r="BE656" s="15"/>
      <c r="BF656" s="15"/>
      <c r="BG656" s="15"/>
      <c r="BH656" s="15"/>
    </row>
    <row r="657" spans="2:60" ht="17.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5"/>
      <c r="BA657" s="15"/>
      <c r="BB657" s="15"/>
      <c r="BC657" s="15"/>
      <c r="BD657" s="15"/>
      <c r="BE657" s="15"/>
      <c r="BF657" s="15"/>
      <c r="BG657" s="15"/>
      <c r="BH657" s="15"/>
    </row>
    <row r="658" spans="2:60" ht="17.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5"/>
      <c r="BA658" s="15"/>
      <c r="BB658" s="15"/>
      <c r="BC658" s="15"/>
      <c r="BD658" s="15"/>
      <c r="BE658" s="15"/>
      <c r="BF658" s="15"/>
      <c r="BG658" s="15"/>
      <c r="BH658" s="15"/>
    </row>
    <row r="659" spans="2:60" ht="17.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5"/>
      <c r="BA659" s="15"/>
      <c r="BB659" s="15"/>
      <c r="BC659" s="15"/>
      <c r="BD659" s="15"/>
      <c r="BE659" s="15"/>
      <c r="BF659" s="15"/>
      <c r="BG659" s="15"/>
      <c r="BH659" s="15"/>
    </row>
    <row r="660" spans="2:60" ht="17.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5"/>
      <c r="BA660" s="15"/>
      <c r="BB660" s="15"/>
      <c r="BC660" s="15"/>
      <c r="BD660" s="15"/>
      <c r="BE660" s="15"/>
      <c r="BF660" s="15"/>
      <c r="BG660" s="15"/>
      <c r="BH660" s="15"/>
    </row>
    <row r="661" spans="2:60" ht="17.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5"/>
      <c r="BA661" s="15"/>
      <c r="BB661" s="15"/>
      <c r="BC661" s="15"/>
      <c r="BD661" s="15"/>
      <c r="BE661" s="15"/>
      <c r="BF661" s="15"/>
      <c r="BG661" s="15"/>
      <c r="BH661" s="15"/>
    </row>
    <row r="662" spans="2:60" ht="17.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5"/>
      <c r="BA662" s="15"/>
      <c r="BB662" s="15"/>
      <c r="BC662" s="15"/>
      <c r="BD662" s="15"/>
      <c r="BE662" s="15"/>
      <c r="BF662" s="15"/>
      <c r="BG662" s="15"/>
      <c r="BH662" s="15"/>
    </row>
    <row r="663" spans="2:60" ht="17.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5"/>
      <c r="BA663" s="15"/>
      <c r="BB663" s="15"/>
      <c r="BC663" s="15"/>
      <c r="BD663" s="15"/>
      <c r="BE663" s="15"/>
      <c r="BF663" s="15"/>
      <c r="BG663" s="15"/>
      <c r="BH663" s="15"/>
    </row>
    <row r="664" spans="2:60" ht="17.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5"/>
      <c r="BA664" s="15"/>
      <c r="BB664" s="15"/>
      <c r="BC664" s="15"/>
      <c r="BD664" s="15"/>
      <c r="BE664" s="15"/>
      <c r="BF664" s="15"/>
      <c r="BG664" s="15"/>
      <c r="BH664" s="15"/>
    </row>
    <row r="665" spans="2:60" ht="17.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5"/>
      <c r="BA665" s="15"/>
      <c r="BB665" s="15"/>
      <c r="BC665" s="15"/>
      <c r="BD665" s="15"/>
      <c r="BE665" s="15"/>
      <c r="BF665" s="15"/>
      <c r="BG665" s="15"/>
      <c r="BH665" s="15"/>
    </row>
    <row r="666" spans="2:60" ht="17.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5"/>
      <c r="BA666" s="15"/>
      <c r="BB666" s="15"/>
      <c r="BC666" s="15"/>
      <c r="BD666" s="15"/>
      <c r="BE666" s="15"/>
      <c r="BF666" s="15"/>
      <c r="BG666" s="15"/>
      <c r="BH666" s="15"/>
    </row>
    <row r="667" spans="2:60" ht="17.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5"/>
      <c r="BA667" s="15"/>
      <c r="BB667" s="15"/>
      <c r="BC667" s="15"/>
      <c r="BD667" s="15"/>
      <c r="BE667" s="15"/>
      <c r="BF667" s="15"/>
      <c r="BG667" s="15"/>
      <c r="BH667" s="15"/>
    </row>
    <row r="668" spans="2:60" ht="17.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5"/>
      <c r="BA668" s="15"/>
      <c r="BB668" s="15"/>
      <c r="BC668" s="15"/>
      <c r="BD668" s="15"/>
      <c r="BE668" s="15"/>
      <c r="BF668" s="15"/>
      <c r="BG668" s="15"/>
      <c r="BH668" s="15"/>
    </row>
    <row r="669" spans="2:60" ht="17.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5"/>
      <c r="BA669" s="15"/>
      <c r="BB669" s="15"/>
      <c r="BC669" s="15"/>
      <c r="BD669" s="15"/>
      <c r="BE669" s="15"/>
      <c r="BF669" s="15"/>
      <c r="BG669" s="15"/>
      <c r="BH669" s="15"/>
    </row>
    <row r="670" spans="2:60" ht="17.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5"/>
      <c r="BA670" s="15"/>
      <c r="BB670" s="15"/>
      <c r="BC670" s="15"/>
      <c r="BD670" s="15"/>
      <c r="BE670" s="15"/>
      <c r="BF670" s="15"/>
      <c r="BG670" s="15"/>
      <c r="BH670" s="15"/>
    </row>
    <row r="671" spans="2:60" ht="17.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5"/>
      <c r="BA671" s="15"/>
      <c r="BB671" s="15"/>
      <c r="BC671" s="15"/>
      <c r="BD671" s="15"/>
      <c r="BE671" s="15"/>
      <c r="BF671" s="15"/>
      <c r="BG671" s="15"/>
      <c r="BH671" s="15"/>
    </row>
    <row r="672" spans="2:60" ht="17.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5"/>
      <c r="BA672" s="15"/>
      <c r="BB672" s="15"/>
      <c r="BC672" s="15"/>
      <c r="BD672" s="15"/>
      <c r="BE672" s="15"/>
      <c r="BF672" s="15"/>
      <c r="BG672" s="15"/>
      <c r="BH672" s="15"/>
    </row>
    <row r="673" spans="2:60" ht="17.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5"/>
      <c r="BA673" s="15"/>
      <c r="BB673" s="15"/>
      <c r="BC673" s="15"/>
      <c r="BD673" s="15"/>
      <c r="BE673" s="15"/>
      <c r="BF673" s="15"/>
      <c r="BG673" s="15"/>
      <c r="BH673" s="15"/>
    </row>
    <row r="674" spans="2:60" ht="17.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5"/>
      <c r="BA674" s="15"/>
      <c r="BB674" s="15"/>
      <c r="BC674" s="15"/>
      <c r="BD674" s="15"/>
      <c r="BE674" s="15"/>
      <c r="BF674" s="15"/>
      <c r="BG674" s="15"/>
      <c r="BH674" s="15"/>
    </row>
    <row r="675" spans="2:60" ht="17.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5"/>
      <c r="BA675" s="15"/>
      <c r="BB675" s="15"/>
      <c r="BC675" s="15"/>
      <c r="BD675" s="15"/>
      <c r="BE675" s="15"/>
      <c r="BF675" s="15"/>
      <c r="BG675" s="15"/>
      <c r="BH675" s="15"/>
    </row>
    <row r="676" spans="2:60" ht="17.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5"/>
      <c r="BA676" s="15"/>
      <c r="BB676" s="15"/>
      <c r="BC676" s="15"/>
      <c r="BD676" s="15"/>
      <c r="BE676" s="15"/>
      <c r="BF676" s="15"/>
      <c r="BG676" s="15"/>
      <c r="BH676" s="15"/>
    </row>
    <row r="677" spans="2:60" ht="17.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5"/>
      <c r="BA677" s="15"/>
      <c r="BB677" s="15"/>
      <c r="BC677" s="15"/>
      <c r="BD677" s="15"/>
      <c r="BE677" s="15"/>
      <c r="BF677" s="15"/>
      <c r="BG677" s="15"/>
      <c r="BH677" s="15"/>
    </row>
    <row r="678" spans="2:60" ht="17.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5"/>
      <c r="BA678" s="15"/>
      <c r="BB678" s="15"/>
      <c r="BC678" s="15"/>
      <c r="BD678" s="15"/>
      <c r="BE678" s="15"/>
      <c r="BF678" s="15"/>
      <c r="BG678" s="15"/>
      <c r="BH678" s="15"/>
    </row>
    <row r="679" spans="2:60" ht="17.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5"/>
      <c r="BA679" s="15"/>
      <c r="BB679" s="15"/>
      <c r="BC679" s="15"/>
      <c r="BD679" s="15"/>
      <c r="BE679" s="15"/>
      <c r="BF679" s="15"/>
      <c r="BG679" s="15"/>
      <c r="BH679" s="15"/>
    </row>
    <row r="680" spans="2:60" ht="17.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5"/>
      <c r="BA680" s="15"/>
      <c r="BB680" s="15"/>
      <c r="BC680" s="15"/>
      <c r="BD680" s="15"/>
      <c r="BE680" s="15"/>
      <c r="BF680" s="15"/>
      <c r="BG680" s="15"/>
      <c r="BH680" s="15"/>
    </row>
    <row r="681" spans="2:60" ht="17.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5"/>
      <c r="BA681" s="15"/>
      <c r="BB681" s="15"/>
      <c r="BC681" s="15"/>
      <c r="BD681" s="15"/>
      <c r="BE681" s="15"/>
      <c r="BF681" s="15"/>
      <c r="BG681" s="15"/>
      <c r="BH681" s="15"/>
    </row>
    <row r="682" spans="2:60" ht="17.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5"/>
      <c r="BA682" s="15"/>
      <c r="BB682" s="15"/>
      <c r="BC682" s="15"/>
      <c r="BD682" s="15"/>
      <c r="BE682" s="15"/>
      <c r="BF682" s="15"/>
      <c r="BG682" s="15"/>
      <c r="BH682" s="15"/>
    </row>
    <row r="683" spans="2:60" ht="17.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5"/>
      <c r="BA683" s="15"/>
      <c r="BB683" s="15"/>
      <c r="BC683" s="15"/>
      <c r="BD683" s="15"/>
      <c r="BE683" s="15"/>
      <c r="BF683" s="15"/>
      <c r="BG683" s="15"/>
      <c r="BH683" s="15"/>
    </row>
    <row r="684" spans="2:60" ht="17.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5"/>
      <c r="BA684" s="15"/>
      <c r="BB684" s="15"/>
      <c r="BC684" s="15"/>
      <c r="BD684" s="15"/>
      <c r="BE684" s="15"/>
      <c r="BF684" s="15"/>
      <c r="BG684" s="15"/>
      <c r="BH684" s="15"/>
    </row>
    <row r="685" spans="2:60" ht="17.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5"/>
      <c r="BA685" s="15"/>
      <c r="BB685" s="15"/>
      <c r="BC685" s="15"/>
      <c r="BD685" s="15"/>
      <c r="BE685" s="15"/>
      <c r="BF685" s="15"/>
      <c r="BG685" s="15"/>
      <c r="BH685" s="15"/>
    </row>
    <row r="686" spans="2:60" ht="17.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5"/>
      <c r="BA686" s="15"/>
      <c r="BB686" s="15"/>
      <c r="BC686" s="15"/>
      <c r="BD686" s="15"/>
      <c r="BE686" s="15"/>
      <c r="BF686" s="15"/>
      <c r="BG686" s="15"/>
      <c r="BH686" s="15"/>
    </row>
    <row r="687" spans="2:60" ht="17.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5"/>
      <c r="BA687" s="15"/>
      <c r="BB687" s="15"/>
      <c r="BC687" s="15"/>
      <c r="BD687" s="15"/>
      <c r="BE687" s="15"/>
      <c r="BF687" s="15"/>
      <c r="BG687" s="15"/>
      <c r="BH687" s="15"/>
    </row>
    <row r="688" spans="2:60" ht="17.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5"/>
      <c r="BA688" s="15"/>
      <c r="BB688" s="15"/>
      <c r="BC688" s="15"/>
      <c r="BD688" s="15"/>
      <c r="BE688" s="15"/>
      <c r="BF688" s="15"/>
      <c r="BG688" s="15"/>
      <c r="BH688" s="15"/>
    </row>
    <row r="689" spans="2:60" ht="17.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5"/>
      <c r="BA689" s="15"/>
      <c r="BB689" s="15"/>
      <c r="BC689" s="15"/>
      <c r="BD689" s="15"/>
      <c r="BE689" s="15"/>
      <c r="BF689" s="15"/>
      <c r="BG689" s="15"/>
      <c r="BH689" s="15"/>
    </row>
    <row r="690" spans="2:60" ht="17.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5"/>
      <c r="BA690" s="15"/>
      <c r="BB690" s="15"/>
      <c r="BC690" s="15"/>
      <c r="BD690" s="15"/>
      <c r="BE690" s="15"/>
      <c r="BF690" s="15"/>
      <c r="BG690" s="15"/>
      <c r="BH690" s="15"/>
    </row>
    <row r="691" spans="2:60" ht="17.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5"/>
      <c r="BA691" s="15"/>
      <c r="BB691" s="15"/>
      <c r="BC691" s="15"/>
      <c r="BD691" s="15"/>
      <c r="BE691" s="15"/>
      <c r="BF691" s="15"/>
      <c r="BG691" s="15"/>
      <c r="BH691" s="15"/>
    </row>
    <row r="692" spans="2:60" ht="17.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5"/>
      <c r="BA692" s="15"/>
      <c r="BB692" s="15"/>
      <c r="BC692" s="15"/>
      <c r="BD692" s="15"/>
      <c r="BE692" s="15"/>
      <c r="BF692" s="15"/>
      <c r="BG692" s="15"/>
      <c r="BH692" s="15"/>
    </row>
    <row r="693" spans="2:60" ht="17.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5"/>
      <c r="BA693" s="15"/>
      <c r="BB693" s="15"/>
      <c r="BC693" s="15"/>
      <c r="BD693" s="15"/>
      <c r="BE693" s="15"/>
      <c r="BF693" s="15"/>
      <c r="BG693" s="15"/>
      <c r="BH693" s="15"/>
    </row>
    <row r="694" spans="2:60" ht="17.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5"/>
      <c r="BA694" s="15"/>
      <c r="BB694" s="15"/>
      <c r="BC694" s="15"/>
      <c r="BD694" s="15"/>
      <c r="BE694" s="15"/>
      <c r="BF694" s="15"/>
      <c r="BG694" s="15"/>
      <c r="BH694" s="15"/>
    </row>
    <row r="695" spans="2:60" ht="17.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5"/>
      <c r="BA695" s="15"/>
      <c r="BB695" s="15"/>
      <c r="BC695" s="15"/>
      <c r="BD695" s="15"/>
      <c r="BE695" s="15"/>
      <c r="BF695" s="15"/>
      <c r="BG695" s="15"/>
      <c r="BH695" s="15"/>
    </row>
    <row r="696" spans="2:60" ht="17.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5"/>
      <c r="BA696" s="15"/>
      <c r="BB696" s="15"/>
      <c r="BC696" s="15"/>
      <c r="BD696" s="15"/>
      <c r="BE696" s="15"/>
      <c r="BF696" s="15"/>
      <c r="BG696" s="15"/>
      <c r="BH696" s="15"/>
    </row>
    <row r="697" spans="2:60" ht="17.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5"/>
      <c r="BA697" s="15"/>
      <c r="BB697" s="15"/>
      <c r="BC697" s="15"/>
      <c r="BD697" s="15"/>
      <c r="BE697" s="15"/>
      <c r="BF697" s="15"/>
      <c r="BG697" s="15"/>
      <c r="BH697" s="15"/>
    </row>
    <row r="698" spans="2:60" ht="17.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5"/>
      <c r="BA698" s="15"/>
      <c r="BB698" s="15"/>
      <c r="BC698" s="15"/>
      <c r="BD698" s="15"/>
      <c r="BE698" s="15"/>
      <c r="BF698" s="15"/>
      <c r="BG698" s="15"/>
      <c r="BH698" s="15"/>
    </row>
    <row r="699" spans="2:60" ht="17.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5"/>
      <c r="BA699" s="15"/>
      <c r="BB699" s="15"/>
      <c r="BC699" s="15"/>
      <c r="BD699" s="15"/>
      <c r="BE699" s="15"/>
      <c r="BF699" s="15"/>
      <c r="BG699" s="15"/>
      <c r="BH699" s="15"/>
    </row>
    <row r="700" spans="2:60" ht="17.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5"/>
      <c r="BA700" s="15"/>
      <c r="BB700" s="15"/>
      <c r="BC700" s="15"/>
      <c r="BD700" s="15"/>
      <c r="BE700" s="15"/>
      <c r="BF700" s="15"/>
      <c r="BG700" s="15"/>
      <c r="BH700" s="15"/>
    </row>
    <row r="701" spans="2:60" ht="17.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5"/>
      <c r="BA701" s="15"/>
      <c r="BB701" s="15"/>
      <c r="BC701" s="15"/>
      <c r="BD701" s="15"/>
      <c r="BE701" s="15"/>
      <c r="BF701" s="15"/>
      <c r="BG701" s="15"/>
      <c r="BH701" s="15"/>
    </row>
    <row r="702" spans="2:60" ht="17.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5"/>
      <c r="BA702" s="15"/>
      <c r="BB702" s="15"/>
      <c r="BC702" s="15"/>
      <c r="BD702" s="15"/>
      <c r="BE702" s="15"/>
      <c r="BF702" s="15"/>
      <c r="BG702" s="15"/>
      <c r="BH702" s="15"/>
    </row>
    <row r="703" spans="2:60" ht="17.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5"/>
      <c r="BA703" s="15"/>
      <c r="BB703" s="15"/>
      <c r="BC703" s="15"/>
      <c r="BD703" s="15"/>
      <c r="BE703" s="15"/>
      <c r="BF703" s="15"/>
      <c r="BG703" s="15"/>
      <c r="BH703" s="15"/>
    </row>
    <row r="704" spans="2:60" ht="17.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5"/>
      <c r="BA704" s="15"/>
      <c r="BB704" s="15"/>
      <c r="BC704" s="15"/>
      <c r="BD704" s="15"/>
      <c r="BE704" s="15"/>
      <c r="BF704" s="15"/>
      <c r="BG704" s="15"/>
      <c r="BH704" s="15"/>
    </row>
    <row r="705" spans="2:60" ht="17.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5"/>
      <c r="BA705" s="15"/>
      <c r="BB705" s="15"/>
      <c r="BC705" s="15"/>
      <c r="BD705" s="15"/>
      <c r="BE705" s="15"/>
      <c r="BF705" s="15"/>
      <c r="BG705" s="15"/>
      <c r="BH705" s="15"/>
    </row>
    <row r="706" spans="2:60" ht="17.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5"/>
      <c r="BA706" s="15"/>
      <c r="BB706" s="15"/>
      <c r="BC706" s="15"/>
      <c r="BD706" s="15"/>
      <c r="BE706" s="15"/>
      <c r="BF706" s="15"/>
      <c r="BG706" s="15"/>
      <c r="BH706" s="15"/>
    </row>
    <row r="707" spans="2:60" ht="17.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5"/>
      <c r="BA707" s="15"/>
      <c r="BB707" s="15"/>
      <c r="BC707" s="15"/>
      <c r="BD707" s="15"/>
      <c r="BE707" s="15"/>
      <c r="BF707" s="15"/>
      <c r="BG707" s="15"/>
      <c r="BH707" s="15"/>
    </row>
    <row r="708" spans="2:60" ht="17.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5"/>
      <c r="BA708" s="15"/>
      <c r="BB708" s="15"/>
      <c r="BC708" s="15"/>
      <c r="BD708" s="15"/>
      <c r="BE708" s="15"/>
      <c r="BF708" s="15"/>
      <c r="BG708" s="15"/>
      <c r="BH708" s="15"/>
    </row>
    <row r="709" spans="2:60" ht="17.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5"/>
      <c r="BA709" s="15"/>
      <c r="BB709" s="15"/>
      <c r="BC709" s="15"/>
      <c r="BD709" s="15"/>
      <c r="BE709" s="15"/>
      <c r="BF709" s="15"/>
      <c r="BG709" s="15"/>
      <c r="BH709" s="15"/>
    </row>
    <row r="710" spans="2:60" ht="17.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5"/>
      <c r="BA710" s="15"/>
      <c r="BB710" s="15"/>
      <c r="BC710" s="15"/>
      <c r="BD710" s="15"/>
      <c r="BE710" s="15"/>
      <c r="BF710" s="15"/>
      <c r="BG710" s="15"/>
      <c r="BH710" s="15"/>
    </row>
    <row r="711" spans="2:60" ht="17.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5"/>
      <c r="BA711" s="15"/>
      <c r="BB711" s="15"/>
      <c r="BC711" s="15"/>
      <c r="BD711" s="15"/>
      <c r="BE711" s="15"/>
      <c r="BF711" s="15"/>
      <c r="BG711" s="15"/>
      <c r="BH711" s="15"/>
    </row>
    <row r="712" spans="2:60" ht="17.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5"/>
      <c r="BA712" s="15"/>
      <c r="BB712" s="15"/>
      <c r="BC712" s="15"/>
      <c r="BD712" s="15"/>
      <c r="BE712" s="15"/>
      <c r="BF712" s="15"/>
      <c r="BG712" s="15"/>
      <c r="BH712" s="15"/>
    </row>
    <row r="713" spans="2:60" ht="17.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5"/>
      <c r="BA713" s="15"/>
      <c r="BB713" s="15"/>
      <c r="BC713" s="15"/>
      <c r="BD713" s="15"/>
      <c r="BE713" s="15"/>
      <c r="BF713" s="15"/>
      <c r="BG713" s="15"/>
      <c r="BH713" s="15"/>
    </row>
    <row r="714" spans="2:60" ht="17.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5"/>
      <c r="BA714" s="15"/>
      <c r="BB714" s="15"/>
      <c r="BC714" s="15"/>
      <c r="BD714" s="15"/>
      <c r="BE714" s="15"/>
      <c r="BF714" s="15"/>
      <c r="BG714" s="15"/>
      <c r="BH714" s="15"/>
    </row>
    <row r="715" spans="2:60" ht="17.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5"/>
      <c r="BA715" s="15"/>
      <c r="BB715" s="15"/>
      <c r="BC715" s="15"/>
      <c r="BD715" s="15"/>
      <c r="BE715" s="15"/>
      <c r="BF715" s="15"/>
      <c r="BG715" s="15"/>
      <c r="BH715" s="15"/>
    </row>
    <row r="716" spans="2:60" ht="17.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5"/>
      <c r="BA716" s="15"/>
      <c r="BB716" s="15"/>
      <c r="BC716" s="15"/>
      <c r="BD716" s="15"/>
      <c r="BE716" s="15"/>
      <c r="BF716" s="15"/>
      <c r="BG716" s="15"/>
      <c r="BH716" s="15"/>
    </row>
    <row r="717" spans="2:60" ht="17.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5"/>
      <c r="BA717" s="15"/>
      <c r="BB717" s="15"/>
      <c r="BC717" s="15"/>
      <c r="BD717" s="15"/>
      <c r="BE717" s="15"/>
      <c r="BF717" s="15"/>
      <c r="BG717" s="15"/>
      <c r="BH717" s="15"/>
    </row>
    <row r="718" spans="2:60" ht="17.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5"/>
      <c r="BA718" s="15"/>
      <c r="BB718" s="15"/>
      <c r="BC718" s="15"/>
      <c r="BD718" s="15"/>
      <c r="BE718" s="15"/>
      <c r="BF718" s="15"/>
      <c r="BG718" s="15"/>
      <c r="BH718" s="15"/>
    </row>
    <row r="719" spans="2:60" ht="17.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5"/>
      <c r="BA719" s="15"/>
      <c r="BB719" s="15"/>
      <c r="BC719" s="15"/>
      <c r="BD719" s="15"/>
      <c r="BE719" s="15"/>
      <c r="BF719" s="15"/>
      <c r="BG719" s="15"/>
      <c r="BH719" s="15"/>
    </row>
    <row r="720" spans="2:60" ht="17.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5"/>
      <c r="BA720" s="15"/>
      <c r="BB720" s="15"/>
      <c r="BC720" s="15"/>
      <c r="BD720" s="15"/>
      <c r="BE720" s="15"/>
      <c r="BF720" s="15"/>
      <c r="BG720" s="15"/>
      <c r="BH720" s="15"/>
    </row>
    <row r="721" spans="2:60" ht="17.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5"/>
      <c r="BA721" s="15"/>
      <c r="BB721" s="15"/>
      <c r="BC721" s="15"/>
      <c r="BD721" s="15"/>
      <c r="BE721" s="15"/>
      <c r="BF721" s="15"/>
      <c r="BG721" s="15"/>
      <c r="BH721" s="15"/>
    </row>
    <row r="722" spans="2:60" ht="17.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5"/>
      <c r="BA722" s="15"/>
      <c r="BB722" s="15"/>
      <c r="BC722" s="15"/>
      <c r="BD722" s="15"/>
      <c r="BE722" s="15"/>
      <c r="BF722" s="15"/>
      <c r="BG722" s="15"/>
      <c r="BH722" s="15"/>
    </row>
    <row r="723" spans="2:60" ht="17.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5"/>
      <c r="BA723" s="15"/>
      <c r="BB723" s="15"/>
      <c r="BC723" s="15"/>
      <c r="BD723" s="15"/>
      <c r="BE723" s="15"/>
      <c r="BF723" s="15"/>
      <c r="BG723" s="15"/>
      <c r="BH723" s="15"/>
    </row>
    <row r="724" spans="2:60" ht="17.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5"/>
      <c r="BA724" s="15"/>
      <c r="BB724" s="15"/>
      <c r="BC724" s="15"/>
      <c r="BD724" s="15"/>
      <c r="BE724" s="15"/>
      <c r="BF724" s="15"/>
      <c r="BG724" s="15"/>
      <c r="BH724" s="15"/>
    </row>
    <row r="725" spans="2:60" ht="17.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5"/>
      <c r="BA725" s="15"/>
      <c r="BB725" s="15"/>
      <c r="BC725" s="15"/>
      <c r="BD725" s="15"/>
      <c r="BE725" s="15"/>
      <c r="BF725" s="15"/>
      <c r="BG725" s="15"/>
      <c r="BH725" s="15"/>
    </row>
    <row r="726" spans="2:60" ht="17.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5"/>
      <c r="BA726" s="15"/>
      <c r="BB726" s="15"/>
      <c r="BC726" s="15"/>
      <c r="BD726" s="15"/>
      <c r="BE726" s="15"/>
      <c r="BF726" s="15"/>
      <c r="BG726" s="15"/>
      <c r="BH726" s="15"/>
    </row>
    <row r="727" spans="2:60" ht="17.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5"/>
      <c r="BA727" s="15"/>
      <c r="BB727" s="15"/>
      <c r="BC727" s="15"/>
      <c r="BD727" s="15"/>
      <c r="BE727" s="15"/>
      <c r="BF727" s="15"/>
      <c r="BG727" s="15"/>
      <c r="BH727" s="15"/>
    </row>
    <row r="728" spans="2:60" ht="17.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5"/>
      <c r="BA728" s="15"/>
      <c r="BB728" s="15"/>
      <c r="BC728" s="15"/>
      <c r="BD728" s="15"/>
      <c r="BE728" s="15"/>
      <c r="BF728" s="15"/>
      <c r="BG728" s="15"/>
      <c r="BH728" s="15"/>
    </row>
    <row r="729" spans="2:60" ht="17.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5"/>
      <c r="BA729" s="15"/>
      <c r="BB729" s="15"/>
      <c r="BC729" s="15"/>
      <c r="BD729" s="15"/>
      <c r="BE729" s="15"/>
      <c r="BF729" s="15"/>
      <c r="BG729" s="15"/>
      <c r="BH729" s="15"/>
    </row>
    <row r="730" spans="2:60" ht="17.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5"/>
      <c r="BA730" s="15"/>
      <c r="BB730" s="15"/>
      <c r="BC730" s="15"/>
      <c r="BD730" s="15"/>
      <c r="BE730" s="15"/>
      <c r="BF730" s="15"/>
      <c r="BG730" s="15"/>
      <c r="BH730" s="15"/>
    </row>
    <row r="731" spans="2:60" ht="17.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5"/>
      <c r="BA731" s="15"/>
      <c r="BB731" s="15"/>
      <c r="BC731" s="15"/>
      <c r="BD731" s="15"/>
      <c r="BE731" s="15"/>
      <c r="BF731" s="15"/>
      <c r="BG731" s="15"/>
      <c r="BH731" s="15"/>
    </row>
    <row r="732" spans="2:60" ht="17.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5"/>
      <c r="BA732" s="15"/>
      <c r="BB732" s="15"/>
      <c r="BC732" s="15"/>
      <c r="BD732" s="15"/>
      <c r="BE732" s="15"/>
      <c r="BF732" s="15"/>
      <c r="BG732" s="15"/>
      <c r="BH732" s="15"/>
    </row>
    <row r="733" spans="2:60" ht="17.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5"/>
      <c r="BA733" s="15"/>
      <c r="BB733" s="15"/>
      <c r="BC733" s="15"/>
      <c r="BD733" s="15"/>
      <c r="BE733" s="15"/>
      <c r="BF733" s="15"/>
      <c r="BG733" s="15"/>
      <c r="BH733" s="15"/>
    </row>
    <row r="734" spans="2:60" ht="17.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5"/>
      <c r="BA734" s="15"/>
      <c r="BB734" s="15"/>
      <c r="BC734" s="15"/>
      <c r="BD734" s="15"/>
      <c r="BE734" s="15"/>
      <c r="BF734" s="15"/>
      <c r="BG734" s="15"/>
      <c r="BH734" s="15"/>
    </row>
    <row r="735" spans="2:60" ht="17.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5"/>
      <c r="BA735" s="15"/>
      <c r="BB735" s="15"/>
      <c r="BC735" s="15"/>
      <c r="BD735" s="15"/>
      <c r="BE735" s="15"/>
      <c r="BF735" s="15"/>
      <c r="BG735" s="15"/>
      <c r="BH735" s="15"/>
    </row>
    <row r="736" spans="2:60" ht="17.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5"/>
      <c r="BA736" s="15"/>
      <c r="BB736" s="15"/>
      <c r="BC736" s="15"/>
      <c r="BD736" s="15"/>
      <c r="BE736" s="15"/>
      <c r="BF736" s="15"/>
      <c r="BG736" s="15"/>
      <c r="BH736" s="15"/>
    </row>
    <row r="737" spans="2:60" ht="17.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5"/>
      <c r="BA737" s="15"/>
      <c r="BB737" s="15"/>
      <c r="BC737" s="15"/>
      <c r="BD737" s="15"/>
      <c r="BE737" s="15"/>
      <c r="BF737" s="15"/>
      <c r="BG737" s="15"/>
      <c r="BH737" s="15"/>
    </row>
    <row r="738" spans="2:60" ht="17.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5"/>
      <c r="BA738" s="15"/>
      <c r="BB738" s="15"/>
      <c r="BC738" s="15"/>
      <c r="BD738" s="15"/>
      <c r="BE738" s="15"/>
      <c r="BF738" s="15"/>
      <c r="BG738" s="15"/>
      <c r="BH738" s="15"/>
    </row>
    <row r="739" spans="2:60" ht="17.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5"/>
      <c r="BA739" s="15"/>
      <c r="BB739" s="15"/>
      <c r="BC739" s="15"/>
      <c r="BD739" s="15"/>
      <c r="BE739" s="15"/>
      <c r="BF739" s="15"/>
      <c r="BG739" s="15"/>
      <c r="BH739" s="15"/>
    </row>
    <row r="740" spans="2:60" ht="17.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5"/>
      <c r="BA740" s="15"/>
      <c r="BB740" s="15"/>
      <c r="BC740" s="15"/>
      <c r="BD740" s="15"/>
      <c r="BE740" s="15"/>
      <c r="BF740" s="15"/>
      <c r="BG740" s="15"/>
      <c r="BH740" s="15"/>
    </row>
    <row r="741" spans="2:60" ht="17.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5"/>
      <c r="BA741" s="15"/>
      <c r="BB741" s="15"/>
      <c r="BC741" s="15"/>
      <c r="BD741" s="15"/>
      <c r="BE741" s="15"/>
      <c r="BF741" s="15"/>
      <c r="BG741" s="15"/>
      <c r="BH741" s="15"/>
    </row>
    <row r="742" spans="2:60" ht="17.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5"/>
      <c r="BA742" s="15"/>
      <c r="BB742" s="15"/>
      <c r="BC742" s="15"/>
      <c r="BD742" s="15"/>
      <c r="BE742" s="15"/>
      <c r="BF742" s="15"/>
      <c r="BG742" s="15"/>
      <c r="BH742" s="15"/>
    </row>
    <row r="743" spans="2:60" ht="17.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5"/>
      <c r="BA743" s="15"/>
      <c r="BB743" s="15"/>
      <c r="BC743" s="15"/>
      <c r="BD743" s="15"/>
      <c r="BE743" s="15"/>
      <c r="BF743" s="15"/>
      <c r="BG743" s="15"/>
      <c r="BH743" s="15"/>
    </row>
    <row r="744" spans="2:60" ht="17.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5"/>
      <c r="BA744" s="15"/>
      <c r="BB744" s="15"/>
      <c r="BC744" s="15"/>
      <c r="BD744" s="15"/>
      <c r="BE744" s="15"/>
      <c r="BF744" s="15"/>
      <c r="BG744" s="15"/>
      <c r="BH744" s="15"/>
    </row>
    <row r="745" spans="2:60" ht="17.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5"/>
      <c r="BA745" s="15"/>
      <c r="BB745" s="15"/>
      <c r="BC745" s="15"/>
      <c r="BD745" s="15"/>
      <c r="BE745" s="15"/>
      <c r="BF745" s="15"/>
      <c r="BG745" s="15"/>
      <c r="BH745" s="15"/>
    </row>
    <row r="746" spans="2:60" ht="17.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5"/>
      <c r="BA746" s="15"/>
      <c r="BB746" s="15"/>
      <c r="BC746" s="15"/>
      <c r="BD746" s="15"/>
      <c r="BE746" s="15"/>
      <c r="BF746" s="15"/>
      <c r="BG746" s="15"/>
      <c r="BH746" s="15"/>
    </row>
    <row r="747" spans="2:60" ht="17.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5"/>
      <c r="BA747" s="15"/>
      <c r="BB747" s="15"/>
      <c r="BC747" s="15"/>
      <c r="BD747" s="15"/>
      <c r="BE747" s="15"/>
      <c r="BF747" s="15"/>
      <c r="BG747" s="15"/>
      <c r="BH747" s="15"/>
    </row>
    <row r="748" spans="2:60" ht="17.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5"/>
      <c r="BA748" s="15"/>
      <c r="BB748" s="15"/>
      <c r="BC748" s="15"/>
      <c r="BD748" s="15"/>
      <c r="BE748" s="15"/>
      <c r="BF748" s="15"/>
      <c r="BG748" s="15"/>
      <c r="BH748" s="15"/>
    </row>
    <row r="749" spans="2:60" ht="17.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5"/>
      <c r="BA749" s="15"/>
      <c r="BB749" s="15"/>
      <c r="BC749" s="15"/>
      <c r="BD749" s="15"/>
      <c r="BE749" s="15"/>
      <c r="BF749" s="15"/>
      <c r="BG749" s="15"/>
      <c r="BH749" s="15"/>
    </row>
    <row r="750" spans="2:60" ht="17.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5"/>
      <c r="BA750" s="15"/>
      <c r="BB750" s="15"/>
      <c r="BC750" s="15"/>
      <c r="BD750" s="15"/>
      <c r="BE750" s="15"/>
      <c r="BF750" s="15"/>
      <c r="BG750" s="15"/>
      <c r="BH750" s="15"/>
    </row>
    <row r="751" spans="2:60" ht="17.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5"/>
      <c r="BA751" s="15"/>
      <c r="BB751" s="15"/>
      <c r="BC751" s="15"/>
      <c r="BD751" s="15"/>
      <c r="BE751" s="15"/>
      <c r="BF751" s="15"/>
      <c r="BG751" s="15"/>
      <c r="BH751" s="15"/>
    </row>
    <row r="752" spans="2:60" ht="17.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5"/>
      <c r="BA752" s="15"/>
      <c r="BB752" s="15"/>
      <c r="BC752" s="15"/>
      <c r="BD752" s="15"/>
      <c r="BE752" s="15"/>
      <c r="BF752" s="15"/>
      <c r="BG752" s="15"/>
      <c r="BH752" s="15"/>
    </row>
    <row r="753" spans="2:60" ht="17.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5"/>
      <c r="BA753" s="15"/>
      <c r="BB753" s="15"/>
      <c r="BC753" s="15"/>
      <c r="BD753" s="15"/>
      <c r="BE753" s="15"/>
      <c r="BF753" s="15"/>
      <c r="BG753" s="15"/>
      <c r="BH753" s="15"/>
    </row>
    <row r="754" spans="2:60" ht="17.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5"/>
      <c r="BA754" s="15"/>
      <c r="BB754" s="15"/>
      <c r="BC754" s="15"/>
      <c r="BD754" s="15"/>
      <c r="BE754" s="15"/>
      <c r="BF754" s="15"/>
      <c r="BG754" s="15"/>
      <c r="BH754" s="15"/>
    </row>
    <row r="755" spans="2:60" ht="17.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5"/>
      <c r="BA755" s="15"/>
      <c r="BB755" s="15"/>
      <c r="BC755" s="15"/>
      <c r="BD755" s="15"/>
      <c r="BE755" s="15"/>
      <c r="BF755" s="15"/>
      <c r="BG755" s="15"/>
      <c r="BH755" s="15"/>
    </row>
    <row r="756" spans="2:60" ht="17.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5"/>
      <c r="BA756" s="15"/>
      <c r="BB756" s="15"/>
      <c r="BC756" s="15"/>
      <c r="BD756" s="15"/>
      <c r="BE756" s="15"/>
      <c r="BF756" s="15"/>
      <c r="BG756" s="15"/>
      <c r="BH756" s="15"/>
    </row>
    <row r="757" spans="2:60" ht="17.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5"/>
      <c r="BA757" s="15"/>
      <c r="BB757" s="15"/>
      <c r="BC757" s="15"/>
      <c r="BD757" s="15"/>
      <c r="BE757" s="15"/>
      <c r="BF757" s="15"/>
      <c r="BG757" s="15"/>
      <c r="BH757" s="15"/>
    </row>
    <row r="758" spans="2:60" ht="17.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5"/>
      <c r="BA758" s="15"/>
      <c r="BB758" s="15"/>
      <c r="BC758" s="15"/>
      <c r="BD758" s="15"/>
      <c r="BE758" s="15"/>
      <c r="BF758" s="15"/>
      <c r="BG758" s="15"/>
      <c r="BH758" s="15"/>
    </row>
    <row r="759" spans="2:60" ht="17.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5"/>
      <c r="BA759" s="15"/>
      <c r="BB759" s="15"/>
      <c r="BC759" s="15"/>
      <c r="BD759" s="15"/>
      <c r="BE759" s="15"/>
      <c r="BF759" s="15"/>
      <c r="BG759" s="15"/>
      <c r="BH759" s="15"/>
    </row>
    <row r="760" spans="2:60" ht="17.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5"/>
      <c r="BA760" s="15"/>
      <c r="BB760" s="15"/>
      <c r="BC760" s="15"/>
      <c r="BD760" s="15"/>
      <c r="BE760" s="15"/>
      <c r="BF760" s="15"/>
      <c r="BG760" s="15"/>
      <c r="BH760" s="15"/>
    </row>
    <row r="761" spans="2:60" ht="17.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5"/>
      <c r="BA761" s="15"/>
      <c r="BB761" s="15"/>
      <c r="BC761" s="15"/>
      <c r="BD761" s="15"/>
      <c r="BE761" s="15"/>
      <c r="BF761" s="15"/>
      <c r="BG761" s="15"/>
      <c r="BH761" s="15"/>
    </row>
    <row r="762" spans="2:60" ht="17.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5"/>
      <c r="BA762" s="15"/>
      <c r="BB762" s="15"/>
      <c r="BC762" s="15"/>
      <c r="BD762" s="15"/>
      <c r="BE762" s="15"/>
      <c r="BF762" s="15"/>
      <c r="BG762" s="15"/>
      <c r="BH762" s="15"/>
    </row>
    <row r="763" spans="2:60" ht="17.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5"/>
      <c r="BA763" s="15"/>
      <c r="BB763" s="15"/>
      <c r="BC763" s="15"/>
      <c r="BD763" s="15"/>
      <c r="BE763" s="15"/>
      <c r="BF763" s="15"/>
      <c r="BG763" s="15"/>
      <c r="BH763" s="15"/>
    </row>
    <row r="764" spans="2:60" ht="17.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5"/>
      <c r="BA764" s="15"/>
      <c r="BB764" s="15"/>
      <c r="BC764" s="15"/>
      <c r="BD764" s="15"/>
      <c r="BE764" s="15"/>
      <c r="BF764" s="15"/>
      <c r="BG764" s="15"/>
      <c r="BH764" s="15"/>
    </row>
    <row r="765" spans="2:60" ht="17.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5"/>
      <c r="BA765" s="15"/>
      <c r="BB765" s="15"/>
      <c r="BC765" s="15"/>
      <c r="BD765" s="15"/>
      <c r="BE765" s="15"/>
      <c r="BF765" s="15"/>
      <c r="BG765" s="15"/>
      <c r="BH765" s="15"/>
    </row>
    <row r="766" spans="2:60" ht="17.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5"/>
      <c r="BA766" s="15"/>
      <c r="BB766" s="15"/>
      <c r="BC766" s="15"/>
      <c r="BD766" s="15"/>
      <c r="BE766" s="15"/>
      <c r="BF766" s="15"/>
      <c r="BG766" s="15"/>
      <c r="BH766" s="15"/>
    </row>
    <row r="767" spans="2:60" ht="17.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5"/>
      <c r="BA767" s="15"/>
      <c r="BB767" s="15"/>
      <c r="BC767" s="15"/>
      <c r="BD767" s="15"/>
      <c r="BE767" s="15"/>
      <c r="BF767" s="15"/>
      <c r="BG767" s="15"/>
      <c r="BH767" s="15"/>
    </row>
    <row r="768" spans="2:60" ht="17.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5"/>
      <c r="BA768" s="15"/>
      <c r="BB768" s="15"/>
      <c r="BC768" s="15"/>
      <c r="BD768" s="15"/>
      <c r="BE768" s="15"/>
      <c r="BF768" s="15"/>
      <c r="BG768" s="15"/>
      <c r="BH768" s="15"/>
    </row>
    <row r="769" spans="2:60" ht="17.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5"/>
      <c r="BA769" s="15"/>
      <c r="BB769" s="15"/>
      <c r="BC769" s="15"/>
      <c r="BD769" s="15"/>
      <c r="BE769" s="15"/>
      <c r="BF769" s="15"/>
      <c r="BG769" s="15"/>
      <c r="BH769" s="15"/>
    </row>
    <row r="770" spans="2:60" ht="17.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5"/>
      <c r="BA770" s="15"/>
      <c r="BB770" s="15"/>
      <c r="BC770" s="15"/>
      <c r="BD770" s="15"/>
      <c r="BE770" s="15"/>
      <c r="BF770" s="15"/>
      <c r="BG770" s="15"/>
      <c r="BH770" s="15"/>
    </row>
    <row r="771" spans="2:60" ht="17.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5"/>
      <c r="BA771" s="15"/>
      <c r="BB771" s="15"/>
      <c r="BC771" s="15"/>
      <c r="BD771" s="15"/>
      <c r="BE771" s="15"/>
      <c r="BF771" s="15"/>
      <c r="BG771" s="15"/>
      <c r="BH771" s="15"/>
    </row>
    <row r="772" spans="2:60" ht="17.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5"/>
      <c r="BA772" s="15"/>
      <c r="BB772" s="15"/>
      <c r="BC772" s="15"/>
      <c r="BD772" s="15"/>
      <c r="BE772" s="15"/>
      <c r="BF772" s="15"/>
      <c r="BG772" s="15"/>
      <c r="BH772" s="15"/>
    </row>
    <row r="773" spans="2:60" ht="17.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5"/>
      <c r="BA773" s="15"/>
      <c r="BB773" s="15"/>
      <c r="BC773" s="15"/>
      <c r="BD773" s="15"/>
      <c r="BE773" s="15"/>
      <c r="BF773" s="15"/>
      <c r="BG773" s="15"/>
      <c r="BH773" s="15"/>
    </row>
    <row r="774" spans="2:60" ht="17.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5"/>
      <c r="BA774" s="15"/>
      <c r="BB774" s="15"/>
      <c r="BC774" s="15"/>
      <c r="BD774" s="15"/>
      <c r="BE774" s="15"/>
      <c r="BF774" s="15"/>
      <c r="BG774" s="15"/>
      <c r="BH774" s="15"/>
    </row>
    <row r="775" spans="2:60" ht="17.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5"/>
      <c r="BA775" s="15"/>
      <c r="BB775" s="15"/>
      <c r="BC775" s="15"/>
      <c r="BD775" s="15"/>
      <c r="BE775" s="15"/>
      <c r="BF775" s="15"/>
      <c r="BG775" s="15"/>
      <c r="BH775" s="15"/>
    </row>
    <row r="776" spans="2:60" ht="17.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5"/>
      <c r="BA776" s="15"/>
      <c r="BB776" s="15"/>
      <c r="BC776" s="15"/>
      <c r="BD776" s="15"/>
      <c r="BE776" s="15"/>
      <c r="BF776" s="15"/>
      <c r="BG776" s="15"/>
      <c r="BH776" s="15"/>
    </row>
    <row r="777" spans="2:60" ht="17.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5"/>
      <c r="BA777" s="15"/>
      <c r="BB777" s="15"/>
      <c r="BC777" s="15"/>
      <c r="BD777" s="15"/>
      <c r="BE777" s="15"/>
      <c r="BF777" s="15"/>
      <c r="BG777" s="15"/>
      <c r="BH777" s="15"/>
    </row>
    <row r="778" spans="2:60" ht="17.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5"/>
      <c r="BA778" s="15"/>
      <c r="BB778" s="15"/>
      <c r="BC778" s="15"/>
      <c r="BD778" s="15"/>
      <c r="BE778" s="15"/>
      <c r="BF778" s="15"/>
      <c r="BG778" s="15"/>
      <c r="BH778" s="15"/>
    </row>
    <row r="779" spans="2:60" ht="17.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5"/>
      <c r="BA779" s="15"/>
      <c r="BB779" s="15"/>
      <c r="BC779" s="15"/>
      <c r="BD779" s="15"/>
      <c r="BE779" s="15"/>
      <c r="BF779" s="15"/>
      <c r="BG779" s="15"/>
      <c r="BH779" s="15"/>
    </row>
    <row r="780" spans="2:60" ht="17.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5"/>
      <c r="BA780" s="15"/>
      <c r="BB780" s="15"/>
      <c r="BC780" s="15"/>
      <c r="BD780" s="15"/>
      <c r="BE780" s="15"/>
      <c r="BF780" s="15"/>
      <c r="BG780" s="15"/>
      <c r="BH780" s="15"/>
    </row>
    <row r="781" spans="2:60" ht="17.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5"/>
      <c r="BA781" s="15"/>
      <c r="BB781" s="15"/>
      <c r="BC781" s="15"/>
      <c r="BD781" s="15"/>
      <c r="BE781" s="15"/>
      <c r="BF781" s="15"/>
      <c r="BG781" s="15"/>
      <c r="BH781" s="15"/>
    </row>
    <row r="782" spans="2:60" ht="17.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5"/>
      <c r="BA782" s="15"/>
      <c r="BB782" s="15"/>
      <c r="BC782" s="15"/>
      <c r="BD782" s="15"/>
      <c r="BE782" s="15"/>
      <c r="BF782" s="15"/>
      <c r="BG782" s="15"/>
      <c r="BH782" s="15"/>
    </row>
    <row r="783" spans="2:60" ht="17.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5"/>
      <c r="BA783" s="15"/>
      <c r="BB783" s="15"/>
      <c r="BC783" s="15"/>
      <c r="BD783" s="15"/>
      <c r="BE783" s="15"/>
      <c r="BF783" s="15"/>
      <c r="BG783" s="15"/>
      <c r="BH783" s="15"/>
    </row>
    <row r="784" spans="2:60" ht="17.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5"/>
      <c r="BA784" s="15"/>
      <c r="BB784" s="15"/>
      <c r="BC784" s="15"/>
      <c r="BD784" s="15"/>
      <c r="BE784" s="15"/>
      <c r="BF784" s="15"/>
      <c r="BG784" s="15"/>
      <c r="BH784" s="15"/>
    </row>
    <row r="785" spans="2:60" ht="17.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5"/>
      <c r="BA785" s="15"/>
      <c r="BB785" s="15"/>
      <c r="BC785" s="15"/>
      <c r="BD785" s="15"/>
      <c r="BE785" s="15"/>
      <c r="BF785" s="15"/>
      <c r="BG785" s="15"/>
      <c r="BH785" s="15"/>
    </row>
    <row r="786" spans="2:60" ht="17.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5"/>
      <c r="BA786" s="15"/>
      <c r="BB786" s="15"/>
      <c r="BC786" s="15"/>
      <c r="BD786" s="15"/>
      <c r="BE786" s="15"/>
      <c r="BF786" s="15"/>
      <c r="BG786" s="15"/>
      <c r="BH786" s="15"/>
    </row>
    <row r="787" spans="2:60" ht="17.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5"/>
      <c r="BA787" s="15"/>
      <c r="BB787" s="15"/>
      <c r="BC787" s="15"/>
      <c r="BD787" s="15"/>
      <c r="BE787" s="15"/>
      <c r="BF787" s="15"/>
      <c r="BG787" s="15"/>
      <c r="BH787" s="15"/>
    </row>
    <row r="788" spans="2:60" ht="17.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5"/>
      <c r="BA788" s="15"/>
      <c r="BB788" s="15"/>
      <c r="BC788" s="15"/>
      <c r="BD788" s="15"/>
      <c r="BE788" s="15"/>
      <c r="BF788" s="15"/>
      <c r="BG788" s="15"/>
      <c r="BH788" s="15"/>
    </row>
    <row r="789" spans="2:60" ht="17.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5"/>
      <c r="BA789" s="15"/>
      <c r="BB789" s="15"/>
      <c r="BC789" s="15"/>
      <c r="BD789" s="15"/>
      <c r="BE789" s="15"/>
      <c r="BF789" s="15"/>
      <c r="BG789" s="15"/>
      <c r="BH789" s="15"/>
    </row>
    <row r="790" spans="2:60" ht="17.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5"/>
      <c r="BA790" s="15"/>
      <c r="BB790" s="15"/>
      <c r="BC790" s="15"/>
      <c r="BD790" s="15"/>
      <c r="BE790" s="15"/>
      <c r="BF790" s="15"/>
      <c r="BG790" s="15"/>
      <c r="BH790" s="15"/>
    </row>
    <row r="791" spans="2:60" ht="17.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5"/>
      <c r="BA791" s="15"/>
      <c r="BB791" s="15"/>
      <c r="BC791" s="15"/>
      <c r="BD791" s="15"/>
      <c r="BE791" s="15"/>
      <c r="BF791" s="15"/>
      <c r="BG791" s="15"/>
      <c r="BH791" s="15"/>
    </row>
    <row r="792" spans="2:60" ht="17.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5"/>
      <c r="BA792" s="15"/>
      <c r="BB792" s="15"/>
      <c r="BC792" s="15"/>
      <c r="BD792" s="15"/>
      <c r="BE792" s="15"/>
      <c r="BF792" s="15"/>
      <c r="BG792" s="15"/>
      <c r="BH792" s="15"/>
    </row>
    <row r="793" spans="2:60" ht="17.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5"/>
      <c r="BA793" s="15"/>
      <c r="BB793" s="15"/>
      <c r="BC793" s="15"/>
      <c r="BD793" s="15"/>
      <c r="BE793" s="15"/>
      <c r="BF793" s="15"/>
      <c r="BG793" s="15"/>
      <c r="BH793" s="15"/>
    </row>
    <row r="794" spans="2:60" ht="17.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5"/>
      <c r="BA794" s="15"/>
      <c r="BB794" s="15"/>
      <c r="BC794" s="15"/>
      <c r="BD794" s="15"/>
      <c r="BE794" s="15"/>
      <c r="BF794" s="15"/>
      <c r="BG794" s="15"/>
      <c r="BH794" s="15"/>
    </row>
    <row r="795" spans="2:60" ht="17.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5"/>
      <c r="BA795" s="15"/>
      <c r="BB795" s="15"/>
      <c r="BC795" s="15"/>
      <c r="BD795" s="15"/>
      <c r="BE795" s="15"/>
      <c r="BF795" s="15"/>
      <c r="BG795" s="15"/>
      <c r="BH795" s="15"/>
    </row>
    <row r="796" spans="2:60" ht="17.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5"/>
      <c r="BA796" s="15"/>
      <c r="BB796" s="15"/>
      <c r="BC796" s="15"/>
      <c r="BD796" s="15"/>
      <c r="BE796" s="15"/>
      <c r="BF796" s="15"/>
      <c r="BG796" s="15"/>
      <c r="BH796" s="15"/>
    </row>
    <row r="797" spans="2:60" ht="17.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5"/>
      <c r="BA797" s="15"/>
      <c r="BB797" s="15"/>
      <c r="BC797" s="15"/>
      <c r="BD797" s="15"/>
      <c r="BE797" s="15"/>
      <c r="BF797" s="15"/>
      <c r="BG797" s="15"/>
      <c r="BH797" s="15"/>
    </row>
    <row r="798" spans="2:60" ht="17.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5"/>
      <c r="BA798" s="15"/>
      <c r="BB798" s="15"/>
      <c r="BC798" s="15"/>
      <c r="BD798" s="15"/>
      <c r="BE798" s="15"/>
      <c r="BF798" s="15"/>
      <c r="BG798" s="15"/>
      <c r="BH798" s="15"/>
    </row>
    <row r="799" spans="2:60" ht="17.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5"/>
      <c r="BA799" s="15"/>
      <c r="BB799" s="15"/>
      <c r="BC799" s="15"/>
      <c r="BD799" s="15"/>
      <c r="BE799" s="15"/>
      <c r="BF799" s="15"/>
      <c r="BG799" s="15"/>
      <c r="BH799" s="15"/>
    </row>
    <row r="800" spans="2:60" ht="17.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5"/>
      <c r="BA800" s="15"/>
      <c r="BB800" s="15"/>
      <c r="BC800" s="15"/>
      <c r="BD800" s="15"/>
      <c r="BE800" s="15"/>
      <c r="BF800" s="15"/>
      <c r="BG800" s="15"/>
      <c r="BH800" s="15"/>
    </row>
    <row r="801" spans="2:60" ht="17.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5"/>
      <c r="BA801" s="15"/>
      <c r="BB801" s="15"/>
      <c r="BC801" s="15"/>
      <c r="BD801" s="15"/>
      <c r="BE801" s="15"/>
      <c r="BF801" s="15"/>
      <c r="BG801" s="15"/>
      <c r="BH801" s="15"/>
    </row>
    <row r="802" spans="2:60" ht="17.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5"/>
      <c r="BA802" s="15"/>
      <c r="BB802" s="15"/>
      <c r="BC802" s="15"/>
      <c r="BD802" s="15"/>
      <c r="BE802" s="15"/>
      <c r="BF802" s="15"/>
      <c r="BG802" s="15"/>
      <c r="BH802" s="15"/>
    </row>
    <row r="803" spans="2:60" ht="17.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5"/>
      <c r="BA803" s="15"/>
      <c r="BB803" s="15"/>
      <c r="BC803" s="15"/>
      <c r="BD803" s="15"/>
      <c r="BE803" s="15"/>
      <c r="BF803" s="15"/>
      <c r="BG803" s="15"/>
      <c r="BH803" s="15"/>
    </row>
    <row r="804" spans="2:60" ht="17.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5"/>
      <c r="BA804" s="15"/>
      <c r="BB804" s="15"/>
      <c r="BC804" s="15"/>
      <c r="BD804" s="15"/>
      <c r="BE804" s="15"/>
      <c r="BF804" s="15"/>
      <c r="BG804" s="15"/>
      <c r="BH804" s="15"/>
    </row>
    <row r="805" spans="2:60" ht="17.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5"/>
      <c r="BA805" s="15"/>
      <c r="BB805" s="15"/>
      <c r="BC805" s="15"/>
      <c r="BD805" s="15"/>
      <c r="BE805" s="15"/>
      <c r="BF805" s="15"/>
      <c r="BG805" s="15"/>
      <c r="BH805" s="15"/>
    </row>
    <row r="806" spans="2:60" ht="17.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5"/>
      <c r="BA806" s="15"/>
      <c r="BB806" s="15"/>
      <c r="BC806" s="15"/>
      <c r="BD806" s="15"/>
      <c r="BE806" s="15"/>
      <c r="BF806" s="15"/>
      <c r="BG806" s="15"/>
      <c r="BH806" s="15"/>
    </row>
    <row r="807" spans="2:60" ht="17.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5"/>
      <c r="BA807" s="15"/>
      <c r="BB807" s="15"/>
      <c r="BC807" s="15"/>
      <c r="BD807" s="15"/>
      <c r="BE807" s="15"/>
      <c r="BF807" s="15"/>
      <c r="BG807" s="15"/>
      <c r="BH807" s="15"/>
    </row>
    <row r="808" spans="2:60" ht="17.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5"/>
      <c r="BA808" s="15"/>
      <c r="BB808" s="15"/>
      <c r="BC808" s="15"/>
      <c r="BD808" s="15"/>
      <c r="BE808" s="15"/>
      <c r="BF808" s="15"/>
      <c r="BG808" s="15"/>
      <c r="BH808" s="15"/>
    </row>
    <row r="809" spans="2:60" ht="17.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5"/>
      <c r="BA809" s="15"/>
      <c r="BB809" s="15"/>
      <c r="BC809" s="15"/>
      <c r="BD809" s="15"/>
      <c r="BE809" s="15"/>
      <c r="BF809" s="15"/>
      <c r="BG809" s="15"/>
      <c r="BH809" s="15"/>
    </row>
    <row r="810" spans="2:60" ht="17.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5"/>
      <c r="BA810" s="15"/>
      <c r="BB810" s="15"/>
      <c r="BC810" s="15"/>
      <c r="BD810" s="15"/>
      <c r="BE810" s="15"/>
      <c r="BF810" s="15"/>
      <c r="BG810" s="15"/>
      <c r="BH810" s="15"/>
    </row>
    <row r="811" spans="2:60" ht="17.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5"/>
      <c r="BA811" s="15"/>
      <c r="BB811" s="15"/>
      <c r="BC811" s="15"/>
      <c r="BD811" s="15"/>
      <c r="BE811" s="15"/>
      <c r="BF811" s="15"/>
      <c r="BG811" s="15"/>
      <c r="BH811" s="15"/>
    </row>
    <row r="812" spans="2:60" ht="17.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5"/>
      <c r="BA812" s="15"/>
      <c r="BB812" s="15"/>
      <c r="BC812" s="15"/>
      <c r="BD812" s="15"/>
      <c r="BE812" s="15"/>
      <c r="BF812" s="15"/>
      <c r="BG812" s="15"/>
      <c r="BH812" s="15"/>
    </row>
    <row r="813" spans="2:60" ht="17.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5"/>
      <c r="BA813" s="15"/>
      <c r="BB813" s="15"/>
      <c r="BC813" s="15"/>
      <c r="BD813" s="15"/>
      <c r="BE813" s="15"/>
      <c r="BF813" s="15"/>
      <c r="BG813" s="15"/>
      <c r="BH813" s="15"/>
    </row>
    <row r="814" spans="2:60" ht="17.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5"/>
      <c r="BA814" s="15"/>
      <c r="BB814" s="15"/>
      <c r="BC814" s="15"/>
      <c r="BD814" s="15"/>
      <c r="BE814" s="15"/>
      <c r="BF814" s="15"/>
      <c r="BG814" s="15"/>
      <c r="BH814" s="15"/>
    </row>
    <row r="815" spans="2:60" ht="17.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5"/>
      <c r="BA815" s="15"/>
      <c r="BB815" s="15"/>
      <c r="BC815" s="15"/>
      <c r="BD815" s="15"/>
      <c r="BE815" s="15"/>
      <c r="BF815" s="15"/>
      <c r="BG815" s="15"/>
      <c r="BH815" s="15"/>
    </row>
    <row r="816" spans="2:60" ht="17.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5"/>
      <c r="BA816" s="15"/>
      <c r="BB816" s="15"/>
      <c r="BC816" s="15"/>
      <c r="BD816" s="15"/>
      <c r="BE816" s="15"/>
      <c r="BF816" s="15"/>
      <c r="BG816" s="15"/>
      <c r="BH816" s="15"/>
    </row>
    <row r="817" spans="2:60" ht="17.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5"/>
      <c r="BA817" s="15"/>
      <c r="BB817" s="15"/>
      <c r="BC817" s="15"/>
      <c r="BD817" s="15"/>
      <c r="BE817" s="15"/>
      <c r="BF817" s="15"/>
      <c r="BG817" s="15"/>
      <c r="BH817" s="15"/>
    </row>
    <row r="818" spans="2:60" ht="17.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5"/>
      <c r="BA818" s="15"/>
      <c r="BB818" s="15"/>
      <c r="BC818" s="15"/>
      <c r="BD818" s="15"/>
      <c r="BE818" s="15"/>
      <c r="BF818" s="15"/>
      <c r="BG818" s="15"/>
      <c r="BH818" s="15"/>
    </row>
    <row r="819" spans="2:60" ht="17.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5"/>
      <c r="BA819" s="15"/>
      <c r="BB819" s="15"/>
      <c r="BC819" s="15"/>
      <c r="BD819" s="15"/>
      <c r="BE819" s="15"/>
      <c r="BF819" s="15"/>
      <c r="BG819" s="15"/>
      <c r="BH819" s="15"/>
    </row>
    <row r="820" spans="2:60" ht="17.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5"/>
      <c r="BA820" s="15"/>
      <c r="BB820" s="15"/>
      <c r="BC820" s="15"/>
      <c r="BD820" s="15"/>
      <c r="BE820" s="15"/>
      <c r="BF820" s="15"/>
      <c r="BG820" s="15"/>
      <c r="BH820" s="15"/>
    </row>
    <row r="821" spans="2:60" ht="17.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5"/>
      <c r="BA821" s="15"/>
      <c r="BB821" s="15"/>
      <c r="BC821" s="15"/>
      <c r="BD821" s="15"/>
      <c r="BE821" s="15"/>
      <c r="BF821" s="15"/>
      <c r="BG821" s="15"/>
      <c r="BH821" s="15"/>
    </row>
    <row r="822" spans="2:60" ht="17.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5"/>
      <c r="BA822" s="15"/>
      <c r="BB822" s="15"/>
      <c r="BC822" s="15"/>
      <c r="BD822" s="15"/>
      <c r="BE822" s="15"/>
      <c r="BF822" s="15"/>
      <c r="BG822" s="15"/>
      <c r="BH822" s="15"/>
    </row>
    <row r="823" spans="2:60" ht="17.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5"/>
      <c r="BA823" s="15"/>
      <c r="BB823" s="15"/>
      <c r="BC823" s="15"/>
      <c r="BD823" s="15"/>
      <c r="BE823" s="15"/>
      <c r="BF823" s="15"/>
      <c r="BG823" s="15"/>
      <c r="BH823" s="15"/>
    </row>
    <row r="824" spans="2:60" ht="17.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5"/>
      <c r="BA824" s="15"/>
      <c r="BB824" s="15"/>
      <c r="BC824" s="15"/>
      <c r="BD824" s="15"/>
      <c r="BE824" s="15"/>
      <c r="BF824" s="15"/>
      <c r="BG824" s="15"/>
      <c r="BH824" s="15"/>
    </row>
    <row r="825" spans="2:60" ht="17.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5"/>
      <c r="BA825" s="15"/>
      <c r="BB825" s="15"/>
      <c r="BC825" s="15"/>
      <c r="BD825" s="15"/>
      <c r="BE825" s="15"/>
      <c r="BF825" s="15"/>
      <c r="BG825" s="15"/>
      <c r="BH825" s="15"/>
    </row>
    <row r="826" spans="2:60" ht="17.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5"/>
      <c r="BA826" s="15"/>
      <c r="BB826" s="15"/>
      <c r="BC826" s="15"/>
      <c r="BD826" s="15"/>
      <c r="BE826" s="15"/>
      <c r="BF826" s="15"/>
      <c r="BG826" s="15"/>
      <c r="BH826" s="15"/>
    </row>
    <row r="827" spans="2:60" ht="17.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5"/>
      <c r="BA827" s="15"/>
      <c r="BB827" s="15"/>
      <c r="BC827" s="15"/>
      <c r="BD827" s="15"/>
      <c r="BE827" s="15"/>
      <c r="BF827" s="15"/>
      <c r="BG827" s="15"/>
      <c r="BH827" s="15"/>
    </row>
    <row r="828" spans="2:60" ht="17.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5"/>
      <c r="BA828" s="15"/>
      <c r="BB828" s="15"/>
      <c r="BC828" s="15"/>
      <c r="BD828" s="15"/>
      <c r="BE828" s="15"/>
      <c r="BF828" s="15"/>
      <c r="BG828" s="15"/>
      <c r="BH828" s="15"/>
    </row>
    <row r="829" spans="2:60" ht="17.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5"/>
      <c r="BA829" s="15"/>
      <c r="BB829" s="15"/>
      <c r="BC829" s="15"/>
      <c r="BD829" s="15"/>
      <c r="BE829" s="15"/>
      <c r="BF829" s="15"/>
      <c r="BG829" s="15"/>
      <c r="BH829" s="15"/>
    </row>
    <row r="830" spans="2:60" ht="17.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5"/>
      <c r="BA830" s="15"/>
      <c r="BB830" s="15"/>
      <c r="BC830" s="15"/>
      <c r="BD830" s="15"/>
      <c r="BE830" s="15"/>
      <c r="BF830" s="15"/>
      <c r="BG830" s="15"/>
      <c r="BH830" s="15"/>
    </row>
    <row r="831" spans="2:60" ht="17.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5"/>
      <c r="BA831" s="15"/>
      <c r="BB831" s="15"/>
      <c r="BC831" s="15"/>
      <c r="BD831" s="15"/>
      <c r="BE831" s="15"/>
      <c r="BF831" s="15"/>
      <c r="BG831" s="15"/>
      <c r="BH831" s="15"/>
    </row>
    <row r="832" spans="2:60" ht="17.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5"/>
      <c r="BA832" s="15"/>
      <c r="BB832" s="15"/>
      <c r="BC832" s="15"/>
      <c r="BD832" s="15"/>
      <c r="BE832" s="15"/>
      <c r="BF832" s="15"/>
      <c r="BG832" s="15"/>
      <c r="BH832" s="15"/>
    </row>
    <row r="833" spans="2:60" ht="17.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5"/>
      <c r="BA833" s="15"/>
      <c r="BB833" s="15"/>
      <c r="BC833" s="15"/>
      <c r="BD833" s="15"/>
      <c r="BE833" s="15"/>
      <c r="BF833" s="15"/>
      <c r="BG833" s="15"/>
      <c r="BH833" s="15"/>
    </row>
    <row r="834" spans="2:60" ht="17.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5"/>
      <c r="BA834" s="15"/>
      <c r="BB834" s="15"/>
      <c r="BC834" s="15"/>
      <c r="BD834" s="15"/>
      <c r="BE834" s="15"/>
      <c r="BF834" s="15"/>
      <c r="BG834" s="15"/>
      <c r="BH834" s="15"/>
    </row>
    <row r="835" spans="2:60" ht="17.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5"/>
      <c r="BA835" s="15"/>
      <c r="BB835" s="15"/>
      <c r="BC835" s="15"/>
      <c r="BD835" s="15"/>
      <c r="BE835" s="15"/>
      <c r="BF835" s="15"/>
      <c r="BG835" s="15"/>
      <c r="BH835" s="15"/>
    </row>
    <row r="836" spans="2:60" ht="17.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5"/>
      <c r="BA836" s="15"/>
      <c r="BB836" s="15"/>
      <c r="BC836" s="15"/>
      <c r="BD836" s="15"/>
      <c r="BE836" s="15"/>
      <c r="BF836" s="15"/>
      <c r="BG836" s="15"/>
      <c r="BH836" s="15"/>
    </row>
    <row r="837" spans="2:60" ht="17.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5"/>
      <c r="BA837" s="15"/>
      <c r="BB837" s="15"/>
      <c r="BC837" s="15"/>
      <c r="BD837" s="15"/>
      <c r="BE837" s="15"/>
      <c r="BF837" s="15"/>
      <c r="BG837" s="15"/>
      <c r="BH837" s="15"/>
    </row>
    <row r="838" spans="2:60" ht="17.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5"/>
      <c r="BA838" s="15"/>
      <c r="BB838" s="15"/>
      <c r="BC838" s="15"/>
      <c r="BD838" s="15"/>
      <c r="BE838" s="15"/>
      <c r="BF838" s="15"/>
      <c r="BG838" s="15"/>
      <c r="BH838" s="15"/>
    </row>
    <row r="839" spans="2:60" ht="17.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5"/>
      <c r="BA839" s="15"/>
      <c r="BB839" s="15"/>
      <c r="BC839" s="15"/>
      <c r="BD839" s="15"/>
      <c r="BE839" s="15"/>
      <c r="BF839" s="15"/>
      <c r="BG839" s="15"/>
      <c r="BH839" s="15"/>
    </row>
    <row r="840" spans="2:60" ht="17.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5"/>
      <c r="BA840" s="15"/>
      <c r="BB840" s="15"/>
      <c r="BC840" s="15"/>
      <c r="BD840" s="15"/>
      <c r="BE840" s="15"/>
      <c r="BF840" s="15"/>
      <c r="BG840" s="15"/>
      <c r="BH840" s="15"/>
    </row>
    <row r="841" spans="2:60" ht="17.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5"/>
      <c r="BA841" s="15"/>
      <c r="BB841" s="15"/>
      <c r="BC841" s="15"/>
      <c r="BD841" s="15"/>
      <c r="BE841" s="15"/>
      <c r="BF841" s="15"/>
      <c r="BG841" s="15"/>
      <c r="BH841" s="15"/>
    </row>
    <row r="842" spans="2:60" ht="17.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5"/>
      <c r="BA842" s="15"/>
      <c r="BB842" s="15"/>
      <c r="BC842" s="15"/>
      <c r="BD842" s="15"/>
      <c r="BE842" s="15"/>
      <c r="BF842" s="15"/>
      <c r="BG842" s="15"/>
      <c r="BH842" s="15"/>
    </row>
    <row r="843" spans="2:60" ht="17.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5"/>
      <c r="BA843" s="15"/>
      <c r="BB843" s="15"/>
      <c r="BC843" s="15"/>
      <c r="BD843" s="15"/>
      <c r="BE843" s="15"/>
      <c r="BF843" s="15"/>
      <c r="BG843" s="15"/>
      <c r="BH843" s="15"/>
    </row>
    <row r="844" spans="2:60" ht="17.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5"/>
      <c r="BA844" s="15"/>
      <c r="BB844" s="15"/>
      <c r="BC844" s="15"/>
      <c r="BD844" s="15"/>
      <c r="BE844" s="15"/>
      <c r="BF844" s="15"/>
      <c r="BG844" s="15"/>
      <c r="BH844" s="15"/>
    </row>
    <row r="845" spans="2:60" ht="17.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5"/>
      <c r="BA845" s="15"/>
      <c r="BB845" s="15"/>
      <c r="BC845" s="15"/>
      <c r="BD845" s="15"/>
      <c r="BE845" s="15"/>
      <c r="BF845" s="15"/>
      <c r="BG845" s="15"/>
      <c r="BH845" s="15"/>
    </row>
    <row r="846" spans="2:60" ht="17.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5"/>
      <c r="BA846" s="15"/>
      <c r="BB846" s="15"/>
      <c r="BC846" s="15"/>
      <c r="BD846" s="15"/>
      <c r="BE846" s="15"/>
      <c r="BF846" s="15"/>
      <c r="BG846" s="15"/>
      <c r="BH846" s="15"/>
    </row>
    <row r="847" spans="2:60" ht="17.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5"/>
      <c r="BA847" s="15"/>
      <c r="BB847" s="15"/>
      <c r="BC847" s="15"/>
      <c r="BD847" s="15"/>
      <c r="BE847" s="15"/>
      <c r="BF847" s="15"/>
      <c r="BG847" s="15"/>
      <c r="BH847" s="15"/>
    </row>
    <row r="848" spans="2:60" ht="17.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5"/>
      <c r="BA848" s="15"/>
      <c r="BB848" s="15"/>
      <c r="BC848" s="15"/>
      <c r="BD848" s="15"/>
      <c r="BE848" s="15"/>
      <c r="BF848" s="15"/>
      <c r="BG848" s="15"/>
      <c r="BH848" s="15"/>
    </row>
    <row r="849" spans="2:60" ht="17.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5"/>
      <c r="BA849" s="15"/>
      <c r="BB849" s="15"/>
      <c r="BC849" s="15"/>
      <c r="BD849" s="15"/>
      <c r="BE849" s="15"/>
      <c r="BF849" s="15"/>
      <c r="BG849" s="15"/>
      <c r="BH849" s="15"/>
    </row>
    <row r="850" spans="2:60" ht="17.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5"/>
      <c r="BA850" s="15"/>
      <c r="BB850" s="15"/>
      <c r="BC850" s="15"/>
      <c r="BD850" s="15"/>
      <c r="BE850" s="15"/>
      <c r="BF850" s="15"/>
      <c r="BG850" s="15"/>
      <c r="BH850" s="15"/>
    </row>
    <row r="851" spans="2:60" ht="17.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5"/>
      <c r="BA851" s="15"/>
      <c r="BB851" s="15"/>
      <c r="BC851" s="15"/>
      <c r="BD851" s="15"/>
      <c r="BE851" s="15"/>
      <c r="BF851" s="15"/>
      <c r="BG851" s="15"/>
      <c r="BH851" s="15"/>
    </row>
    <row r="852" spans="2:60" ht="17.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5"/>
      <c r="BA852" s="15"/>
      <c r="BB852" s="15"/>
      <c r="BC852" s="15"/>
      <c r="BD852" s="15"/>
      <c r="BE852" s="15"/>
      <c r="BF852" s="15"/>
      <c r="BG852" s="15"/>
      <c r="BH852" s="15"/>
    </row>
    <row r="853" spans="2:60" ht="17.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5"/>
      <c r="BA853" s="15"/>
      <c r="BB853" s="15"/>
      <c r="BC853" s="15"/>
      <c r="BD853" s="15"/>
      <c r="BE853" s="15"/>
      <c r="BF853" s="15"/>
      <c r="BG853" s="15"/>
      <c r="BH853" s="15"/>
    </row>
    <row r="854" spans="2:60" ht="17.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5"/>
      <c r="BA854" s="15"/>
      <c r="BB854" s="15"/>
      <c r="BC854" s="15"/>
      <c r="BD854" s="15"/>
      <c r="BE854" s="15"/>
      <c r="BF854" s="15"/>
      <c r="BG854" s="15"/>
      <c r="BH854" s="15"/>
    </row>
    <row r="855" spans="2:60" ht="17.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5"/>
      <c r="BA855" s="15"/>
      <c r="BB855" s="15"/>
      <c r="BC855" s="15"/>
      <c r="BD855" s="15"/>
      <c r="BE855" s="15"/>
      <c r="BF855" s="15"/>
      <c r="BG855" s="15"/>
      <c r="BH855" s="15"/>
    </row>
    <row r="856" spans="2:60" ht="17.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5"/>
      <c r="BA856" s="15"/>
      <c r="BB856" s="15"/>
      <c r="BC856" s="15"/>
      <c r="BD856" s="15"/>
      <c r="BE856" s="15"/>
      <c r="BF856" s="15"/>
      <c r="BG856" s="15"/>
      <c r="BH856" s="15"/>
    </row>
    <row r="857" spans="2:60" ht="17.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5"/>
      <c r="BA857" s="15"/>
      <c r="BB857" s="15"/>
      <c r="BC857" s="15"/>
      <c r="BD857" s="15"/>
      <c r="BE857" s="15"/>
      <c r="BF857" s="15"/>
      <c r="BG857" s="15"/>
      <c r="BH857" s="15"/>
    </row>
    <row r="858" spans="2:60" ht="17.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5"/>
      <c r="BA858" s="15"/>
      <c r="BB858" s="15"/>
      <c r="BC858" s="15"/>
      <c r="BD858" s="15"/>
      <c r="BE858" s="15"/>
      <c r="BF858" s="15"/>
      <c r="BG858" s="15"/>
      <c r="BH858" s="15"/>
    </row>
    <row r="859" spans="2:60" ht="17.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5"/>
      <c r="BA859" s="15"/>
      <c r="BB859" s="15"/>
      <c r="BC859" s="15"/>
      <c r="BD859" s="15"/>
      <c r="BE859" s="15"/>
      <c r="BF859" s="15"/>
      <c r="BG859" s="15"/>
      <c r="BH859" s="15"/>
    </row>
    <row r="860" spans="2:60" ht="17.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5"/>
      <c r="BA860" s="15"/>
      <c r="BB860" s="15"/>
      <c r="BC860" s="15"/>
      <c r="BD860" s="15"/>
      <c r="BE860" s="15"/>
      <c r="BF860" s="15"/>
      <c r="BG860" s="15"/>
      <c r="BH860" s="15"/>
    </row>
    <row r="861" spans="2:60" ht="17.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5"/>
      <c r="BA861" s="15"/>
      <c r="BB861" s="15"/>
      <c r="BC861" s="15"/>
      <c r="BD861" s="15"/>
      <c r="BE861" s="15"/>
      <c r="BF861" s="15"/>
      <c r="BG861" s="15"/>
      <c r="BH861" s="15"/>
    </row>
    <row r="862" spans="2:60" ht="17.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5"/>
      <c r="BA862" s="15"/>
      <c r="BB862" s="15"/>
      <c r="BC862" s="15"/>
      <c r="BD862" s="15"/>
      <c r="BE862" s="15"/>
      <c r="BF862" s="15"/>
      <c r="BG862" s="15"/>
      <c r="BH862" s="15"/>
    </row>
    <row r="863" spans="2:60" ht="17.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5"/>
      <c r="BA863" s="15"/>
      <c r="BB863" s="15"/>
      <c r="BC863" s="15"/>
      <c r="BD863" s="15"/>
      <c r="BE863" s="15"/>
      <c r="BF863" s="15"/>
      <c r="BG863" s="15"/>
      <c r="BH863" s="15"/>
    </row>
    <row r="864" spans="2:60" ht="17.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5"/>
      <c r="BA864" s="15"/>
      <c r="BB864" s="15"/>
      <c r="BC864" s="15"/>
      <c r="BD864" s="15"/>
      <c r="BE864" s="15"/>
      <c r="BF864" s="15"/>
      <c r="BG864" s="15"/>
      <c r="BH864" s="15"/>
    </row>
    <row r="865" spans="2:60" ht="17.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5"/>
      <c r="BA865" s="15"/>
      <c r="BB865" s="15"/>
      <c r="BC865" s="15"/>
      <c r="BD865" s="15"/>
      <c r="BE865" s="15"/>
      <c r="BF865" s="15"/>
      <c r="BG865" s="15"/>
      <c r="BH865" s="15"/>
    </row>
    <row r="866" spans="2:60" ht="17.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5"/>
      <c r="BA866" s="15"/>
      <c r="BB866" s="15"/>
      <c r="BC866" s="15"/>
      <c r="BD866" s="15"/>
      <c r="BE866" s="15"/>
      <c r="BF866" s="15"/>
      <c r="BG866" s="15"/>
      <c r="BH866" s="15"/>
    </row>
    <row r="867" spans="2:60" ht="17.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5"/>
      <c r="BA867" s="15"/>
      <c r="BB867" s="15"/>
      <c r="BC867" s="15"/>
      <c r="BD867" s="15"/>
      <c r="BE867" s="15"/>
      <c r="BF867" s="15"/>
      <c r="BG867" s="15"/>
      <c r="BH867" s="15"/>
    </row>
    <row r="868" spans="2:60" ht="17.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5"/>
      <c r="BA868" s="15"/>
      <c r="BB868" s="15"/>
      <c r="BC868" s="15"/>
      <c r="BD868" s="15"/>
      <c r="BE868" s="15"/>
      <c r="BF868" s="15"/>
      <c r="BG868" s="15"/>
      <c r="BH868" s="15"/>
    </row>
    <row r="869" spans="2:60" ht="17.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5"/>
      <c r="BA869" s="15"/>
      <c r="BB869" s="15"/>
      <c r="BC869" s="15"/>
      <c r="BD869" s="15"/>
      <c r="BE869" s="15"/>
      <c r="BF869" s="15"/>
      <c r="BG869" s="15"/>
      <c r="BH869" s="15"/>
    </row>
    <row r="870" spans="2:60" ht="17.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5"/>
      <c r="BA870" s="15"/>
      <c r="BB870" s="15"/>
      <c r="BC870" s="15"/>
      <c r="BD870" s="15"/>
      <c r="BE870" s="15"/>
      <c r="BF870" s="15"/>
      <c r="BG870" s="15"/>
      <c r="BH870" s="15"/>
    </row>
    <row r="871" spans="2:60" ht="17.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5"/>
      <c r="BA871" s="15"/>
      <c r="BB871" s="15"/>
      <c r="BC871" s="15"/>
      <c r="BD871" s="15"/>
      <c r="BE871" s="15"/>
      <c r="BF871" s="15"/>
      <c r="BG871" s="15"/>
      <c r="BH871" s="15"/>
    </row>
    <row r="872" spans="2:60" ht="17.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5"/>
      <c r="BA872" s="15"/>
      <c r="BB872" s="15"/>
      <c r="BC872" s="15"/>
      <c r="BD872" s="15"/>
      <c r="BE872" s="15"/>
      <c r="BF872" s="15"/>
      <c r="BG872" s="15"/>
      <c r="BH872" s="15"/>
    </row>
    <row r="873" spans="2:60" ht="17.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5"/>
      <c r="BA873" s="15"/>
      <c r="BB873" s="15"/>
      <c r="BC873" s="15"/>
      <c r="BD873" s="15"/>
      <c r="BE873" s="15"/>
      <c r="BF873" s="15"/>
      <c r="BG873" s="15"/>
      <c r="BH873" s="15"/>
    </row>
    <row r="874" spans="2:60" ht="17.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5"/>
      <c r="BA874" s="15"/>
      <c r="BB874" s="15"/>
      <c r="BC874" s="15"/>
      <c r="BD874" s="15"/>
      <c r="BE874" s="15"/>
      <c r="BF874" s="15"/>
      <c r="BG874" s="15"/>
      <c r="BH874" s="15"/>
    </row>
    <row r="875" spans="2:60" ht="17.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5"/>
      <c r="BA875" s="15"/>
      <c r="BB875" s="15"/>
      <c r="BC875" s="15"/>
      <c r="BD875" s="15"/>
      <c r="BE875" s="15"/>
      <c r="BF875" s="15"/>
      <c r="BG875" s="15"/>
      <c r="BH875" s="15"/>
    </row>
    <row r="876" spans="2:60" ht="17.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5"/>
      <c r="BA876" s="15"/>
      <c r="BB876" s="15"/>
      <c r="BC876" s="15"/>
      <c r="BD876" s="15"/>
      <c r="BE876" s="15"/>
      <c r="BF876" s="15"/>
      <c r="BG876" s="15"/>
      <c r="BH876" s="15"/>
    </row>
    <row r="877" spans="2:60" ht="17.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5"/>
      <c r="BA877" s="15"/>
      <c r="BB877" s="15"/>
      <c r="BC877" s="15"/>
      <c r="BD877" s="15"/>
      <c r="BE877" s="15"/>
      <c r="BF877" s="15"/>
      <c r="BG877" s="15"/>
      <c r="BH877" s="15"/>
    </row>
    <row r="878" spans="2:60" ht="17.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5"/>
      <c r="BA878" s="15"/>
      <c r="BB878" s="15"/>
      <c r="BC878" s="15"/>
      <c r="BD878" s="15"/>
      <c r="BE878" s="15"/>
      <c r="BF878" s="15"/>
      <c r="BG878" s="15"/>
      <c r="BH878" s="15"/>
    </row>
    <row r="879" spans="2:60" ht="17.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5"/>
      <c r="BA879" s="15"/>
      <c r="BB879" s="15"/>
      <c r="BC879" s="15"/>
      <c r="BD879" s="15"/>
      <c r="BE879" s="15"/>
      <c r="BF879" s="15"/>
      <c r="BG879" s="15"/>
      <c r="BH879" s="15"/>
    </row>
    <row r="880" spans="2:60" ht="17.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5"/>
      <c r="BA880" s="15"/>
      <c r="BB880" s="15"/>
      <c r="BC880" s="15"/>
      <c r="BD880" s="15"/>
      <c r="BE880" s="15"/>
      <c r="BF880" s="15"/>
      <c r="BG880" s="15"/>
      <c r="BH880" s="15"/>
    </row>
    <row r="881" spans="2:60" ht="17.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5"/>
      <c r="BA881" s="15"/>
      <c r="BB881" s="15"/>
      <c r="BC881" s="15"/>
      <c r="BD881" s="15"/>
      <c r="BE881" s="15"/>
      <c r="BF881" s="15"/>
      <c r="BG881" s="15"/>
      <c r="BH881" s="15"/>
    </row>
    <row r="882" spans="2:60" ht="17.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5"/>
      <c r="BA882" s="15"/>
      <c r="BB882" s="15"/>
      <c r="BC882" s="15"/>
      <c r="BD882" s="15"/>
      <c r="BE882" s="15"/>
      <c r="BF882" s="15"/>
      <c r="BG882" s="15"/>
      <c r="BH882" s="15"/>
    </row>
    <row r="883" spans="2:60" ht="17.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5"/>
      <c r="BA883" s="15"/>
      <c r="BB883" s="15"/>
      <c r="BC883" s="15"/>
      <c r="BD883" s="15"/>
      <c r="BE883" s="15"/>
      <c r="BF883" s="15"/>
      <c r="BG883" s="15"/>
      <c r="BH883" s="15"/>
    </row>
    <row r="884" spans="2:60" ht="17.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5"/>
      <c r="BA884" s="15"/>
      <c r="BB884" s="15"/>
      <c r="BC884" s="15"/>
      <c r="BD884" s="15"/>
      <c r="BE884" s="15"/>
      <c r="BF884" s="15"/>
      <c r="BG884" s="15"/>
      <c r="BH884" s="15"/>
    </row>
    <row r="885" spans="2:60" ht="17.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5"/>
      <c r="BA885" s="15"/>
      <c r="BB885" s="15"/>
      <c r="BC885" s="15"/>
      <c r="BD885" s="15"/>
      <c r="BE885" s="15"/>
      <c r="BF885" s="15"/>
      <c r="BG885" s="15"/>
      <c r="BH885" s="15"/>
    </row>
    <row r="886" spans="2:60" ht="17.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5"/>
      <c r="BA886" s="15"/>
      <c r="BB886" s="15"/>
      <c r="BC886" s="15"/>
      <c r="BD886" s="15"/>
      <c r="BE886" s="15"/>
      <c r="BF886" s="15"/>
      <c r="BG886" s="15"/>
      <c r="BH886" s="15"/>
    </row>
    <row r="887" spans="2:60" ht="17.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5"/>
      <c r="BA887" s="15"/>
      <c r="BB887" s="15"/>
      <c r="BC887" s="15"/>
      <c r="BD887" s="15"/>
      <c r="BE887" s="15"/>
      <c r="BF887" s="15"/>
      <c r="BG887" s="15"/>
      <c r="BH887" s="15"/>
    </row>
    <row r="888" spans="2:60" ht="17.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5"/>
      <c r="BA888" s="15"/>
      <c r="BB888" s="15"/>
      <c r="BC888" s="15"/>
      <c r="BD888" s="15"/>
      <c r="BE888" s="15"/>
      <c r="BF888" s="15"/>
      <c r="BG888" s="15"/>
      <c r="BH888" s="15"/>
    </row>
    <row r="889" spans="2:60" ht="17.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5"/>
      <c r="BA889" s="15"/>
      <c r="BB889" s="15"/>
      <c r="BC889" s="15"/>
      <c r="BD889" s="15"/>
      <c r="BE889" s="15"/>
      <c r="BF889" s="15"/>
      <c r="BG889" s="15"/>
      <c r="BH889" s="15"/>
    </row>
    <row r="890" spans="2:60" ht="17.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5"/>
      <c r="BA890" s="15"/>
      <c r="BB890" s="15"/>
      <c r="BC890" s="15"/>
      <c r="BD890" s="15"/>
      <c r="BE890" s="15"/>
      <c r="BF890" s="15"/>
      <c r="BG890" s="15"/>
      <c r="BH890" s="15"/>
    </row>
    <row r="891" spans="2:60" ht="17.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5"/>
      <c r="BA891" s="15"/>
      <c r="BB891" s="15"/>
      <c r="BC891" s="15"/>
      <c r="BD891" s="15"/>
      <c r="BE891" s="15"/>
      <c r="BF891" s="15"/>
      <c r="BG891" s="15"/>
      <c r="BH891" s="15"/>
    </row>
    <row r="892" spans="2:60" ht="17.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5"/>
      <c r="BA892" s="15"/>
      <c r="BB892" s="15"/>
      <c r="BC892" s="15"/>
      <c r="BD892" s="15"/>
      <c r="BE892" s="15"/>
      <c r="BF892" s="15"/>
      <c r="BG892" s="15"/>
      <c r="BH892" s="15"/>
    </row>
    <row r="893" spans="2:60" ht="17.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5"/>
      <c r="BA893" s="15"/>
      <c r="BB893" s="15"/>
      <c r="BC893" s="15"/>
      <c r="BD893" s="15"/>
      <c r="BE893" s="15"/>
      <c r="BF893" s="15"/>
      <c r="BG893" s="15"/>
      <c r="BH893" s="15"/>
    </row>
    <row r="894" spans="2:60" ht="17.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5"/>
      <c r="BA894" s="15"/>
      <c r="BB894" s="15"/>
      <c r="BC894" s="15"/>
      <c r="BD894" s="15"/>
      <c r="BE894" s="15"/>
      <c r="BF894" s="15"/>
      <c r="BG894" s="15"/>
      <c r="BH894" s="15"/>
    </row>
    <row r="895" spans="2:60" ht="17.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5"/>
      <c r="BA895" s="15"/>
      <c r="BB895" s="15"/>
      <c r="BC895" s="15"/>
      <c r="BD895" s="15"/>
      <c r="BE895" s="15"/>
      <c r="BF895" s="15"/>
      <c r="BG895" s="15"/>
      <c r="BH895" s="15"/>
    </row>
    <row r="896" spans="2:60" ht="17.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5"/>
      <c r="BA896" s="15"/>
      <c r="BB896" s="15"/>
      <c r="BC896" s="15"/>
      <c r="BD896" s="15"/>
      <c r="BE896" s="15"/>
      <c r="BF896" s="15"/>
      <c r="BG896" s="15"/>
      <c r="BH896" s="15"/>
    </row>
    <row r="897" spans="2:60" ht="17.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5"/>
      <c r="BA897" s="15"/>
      <c r="BB897" s="15"/>
      <c r="BC897" s="15"/>
      <c r="BD897" s="15"/>
      <c r="BE897" s="15"/>
      <c r="BF897" s="15"/>
      <c r="BG897" s="15"/>
      <c r="BH897" s="15"/>
    </row>
    <row r="898" spans="2:60" ht="17.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5"/>
      <c r="BA898" s="15"/>
      <c r="BB898" s="15"/>
      <c r="BC898" s="15"/>
      <c r="BD898" s="15"/>
      <c r="BE898" s="15"/>
      <c r="BF898" s="15"/>
      <c r="BG898" s="15"/>
      <c r="BH898" s="15"/>
    </row>
    <row r="899" spans="2:60" ht="17.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5"/>
      <c r="BA899" s="15"/>
      <c r="BB899" s="15"/>
      <c r="BC899" s="15"/>
      <c r="BD899" s="15"/>
      <c r="BE899" s="15"/>
      <c r="BF899" s="15"/>
      <c r="BG899" s="15"/>
      <c r="BH899" s="15"/>
    </row>
    <row r="900" spans="2:60" ht="17.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5"/>
      <c r="BA900" s="15"/>
      <c r="BB900" s="15"/>
      <c r="BC900" s="15"/>
      <c r="BD900" s="15"/>
      <c r="BE900" s="15"/>
      <c r="BF900" s="15"/>
      <c r="BG900" s="15"/>
      <c r="BH900" s="15"/>
    </row>
    <row r="901" spans="2:60" ht="17.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5"/>
      <c r="BA901" s="15"/>
      <c r="BB901" s="15"/>
      <c r="BC901" s="15"/>
      <c r="BD901" s="15"/>
      <c r="BE901" s="15"/>
      <c r="BF901" s="15"/>
      <c r="BG901" s="15"/>
      <c r="BH901" s="15"/>
    </row>
    <row r="902" spans="2:60" ht="17.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5"/>
      <c r="BA902" s="15"/>
      <c r="BB902" s="15"/>
      <c r="BC902" s="15"/>
      <c r="BD902" s="15"/>
      <c r="BE902" s="15"/>
      <c r="BF902" s="15"/>
      <c r="BG902" s="15"/>
      <c r="BH902" s="15"/>
    </row>
    <row r="903" spans="2:60" ht="17.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5"/>
      <c r="BA903" s="15"/>
      <c r="BB903" s="15"/>
      <c r="BC903" s="15"/>
      <c r="BD903" s="15"/>
      <c r="BE903" s="15"/>
      <c r="BF903" s="15"/>
      <c r="BG903" s="15"/>
      <c r="BH903" s="15"/>
    </row>
    <row r="904" spans="2:60" ht="17.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5"/>
      <c r="BA904" s="15"/>
      <c r="BB904" s="15"/>
      <c r="BC904" s="15"/>
      <c r="BD904" s="15"/>
      <c r="BE904" s="15"/>
      <c r="BF904" s="15"/>
      <c r="BG904" s="15"/>
      <c r="BH904" s="15"/>
    </row>
    <row r="905" spans="2:60" ht="17.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5"/>
      <c r="BA905" s="15"/>
      <c r="BB905" s="15"/>
      <c r="BC905" s="15"/>
      <c r="BD905" s="15"/>
      <c r="BE905" s="15"/>
      <c r="BF905" s="15"/>
      <c r="BG905" s="15"/>
      <c r="BH905" s="15"/>
    </row>
    <row r="906" spans="2:60" ht="17.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5"/>
      <c r="BA906" s="15"/>
      <c r="BB906" s="15"/>
      <c r="BC906" s="15"/>
      <c r="BD906" s="15"/>
      <c r="BE906" s="15"/>
      <c r="BF906" s="15"/>
      <c r="BG906" s="15"/>
      <c r="BH906" s="15"/>
    </row>
    <row r="907" spans="2:60" ht="17.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5"/>
      <c r="BA907" s="15"/>
      <c r="BB907" s="15"/>
      <c r="BC907" s="15"/>
      <c r="BD907" s="15"/>
      <c r="BE907" s="15"/>
      <c r="BF907" s="15"/>
      <c r="BG907" s="15"/>
      <c r="BH907" s="15"/>
    </row>
    <row r="908" spans="2:60" ht="17.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5"/>
      <c r="BA908" s="15"/>
      <c r="BB908" s="15"/>
      <c r="BC908" s="15"/>
      <c r="BD908" s="15"/>
      <c r="BE908" s="15"/>
      <c r="BF908" s="15"/>
      <c r="BG908" s="15"/>
      <c r="BH908" s="15"/>
    </row>
    <row r="909" spans="2:60" ht="17.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5"/>
      <c r="BA909" s="15"/>
      <c r="BB909" s="15"/>
      <c r="BC909" s="15"/>
      <c r="BD909" s="15"/>
      <c r="BE909" s="15"/>
      <c r="BF909" s="15"/>
      <c r="BG909" s="15"/>
      <c r="BH909" s="15"/>
    </row>
    <row r="910" spans="2:60" ht="17.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5"/>
      <c r="BA910" s="15"/>
      <c r="BB910" s="15"/>
      <c r="BC910" s="15"/>
      <c r="BD910" s="15"/>
      <c r="BE910" s="15"/>
      <c r="BF910" s="15"/>
      <c r="BG910" s="15"/>
      <c r="BH910" s="15"/>
    </row>
    <row r="911" spans="2:60" ht="17.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5"/>
      <c r="BA911" s="15"/>
      <c r="BB911" s="15"/>
      <c r="BC911" s="15"/>
      <c r="BD911" s="15"/>
      <c r="BE911" s="15"/>
      <c r="BF911" s="15"/>
      <c r="BG911" s="15"/>
      <c r="BH911" s="15"/>
    </row>
    <row r="912" spans="2:60" ht="17.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5"/>
      <c r="BA912" s="15"/>
      <c r="BB912" s="15"/>
      <c r="BC912" s="15"/>
      <c r="BD912" s="15"/>
      <c r="BE912" s="15"/>
      <c r="BF912" s="15"/>
      <c r="BG912" s="15"/>
      <c r="BH912" s="15"/>
    </row>
    <row r="913" spans="2:60" ht="17.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5"/>
      <c r="BA913" s="15"/>
      <c r="BB913" s="15"/>
      <c r="BC913" s="15"/>
      <c r="BD913" s="15"/>
      <c r="BE913" s="15"/>
      <c r="BF913" s="15"/>
      <c r="BG913" s="15"/>
      <c r="BH913" s="15"/>
    </row>
    <row r="914" spans="2:60" ht="17.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5"/>
      <c r="BA914" s="15"/>
      <c r="BB914" s="15"/>
      <c r="BC914" s="15"/>
      <c r="BD914" s="15"/>
      <c r="BE914" s="15"/>
      <c r="BF914" s="15"/>
      <c r="BG914" s="15"/>
      <c r="BH914" s="15"/>
    </row>
    <row r="915" spans="2:60" ht="17.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5"/>
      <c r="BA915" s="15"/>
      <c r="BB915" s="15"/>
      <c r="BC915" s="15"/>
      <c r="BD915" s="15"/>
      <c r="BE915" s="15"/>
      <c r="BF915" s="15"/>
      <c r="BG915" s="15"/>
      <c r="BH915" s="15"/>
    </row>
    <row r="916" spans="2:60" ht="17.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5"/>
      <c r="BA916" s="15"/>
      <c r="BB916" s="15"/>
      <c r="BC916" s="15"/>
      <c r="BD916" s="15"/>
      <c r="BE916" s="15"/>
      <c r="BF916" s="15"/>
      <c r="BG916" s="15"/>
      <c r="BH916" s="15"/>
    </row>
    <row r="917" spans="2:60" ht="17.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5"/>
      <c r="BA917" s="15"/>
      <c r="BB917" s="15"/>
      <c r="BC917" s="15"/>
      <c r="BD917" s="15"/>
      <c r="BE917" s="15"/>
      <c r="BF917" s="15"/>
      <c r="BG917" s="15"/>
      <c r="BH917" s="15"/>
    </row>
    <row r="918" spans="2:60" ht="17.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5"/>
      <c r="BA918" s="15"/>
      <c r="BB918" s="15"/>
      <c r="BC918" s="15"/>
      <c r="BD918" s="15"/>
      <c r="BE918" s="15"/>
      <c r="BF918" s="15"/>
      <c r="BG918" s="15"/>
      <c r="BH918" s="15"/>
    </row>
    <row r="919" spans="2:60" ht="17.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5"/>
      <c r="BA919" s="15"/>
      <c r="BB919" s="15"/>
      <c r="BC919" s="15"/>
      <c r="BD919" s="15"/>
      <c r="BE919" s="15"/>
      <c r="BF919" s="15"/>
      <c r="BG919" s="15"/>
      <c r="BH919" s="15"/>
    </row>
    <row r="920" spans="2:60" ht="17.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5"/>
      <c r="BA920" s="15"/>
      <c r="BB920" s="15"/>
      <c r="BC920" s="15"/>
      <c r="BD920" s="15"/>
      <c r="BE920" s="15"/>
      <c r="BF920" s="15"/>
      <c r="BG920" s="15"/>
      <c r="BH920" s="15"/>
    </row>
    <row r="921" spans="2:60" ht="17.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5"/>
      <c r="BA921" s="15"/>
      <c r="BB921" s="15"/>
      <c r="BC921" s="15"/>
      <c r="BD921" s="15"/>
      <c r="BE921" s="15"/>
      <c r="BF921" s="15"/>
      <c r="BG921" s="15"/>
      <c r="BH921" s="15"/>
    </row>
    <row r="922" spans="2:60" ht="17.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5"/>
      <c r="BA922" s="15"/>
      <c r="BB922" s="15"/>
      <c r="BC922" s="15"/>
      <c r="BD922" s="15"/>
      <c r="BE922" s="15"/>
      <c r="BF922" s="15"/>
      <c r="BG922" s="15"/>
      <c r="BH922" s="15"/>
    </row>
    <row r="923" spans="2:60" ht="17.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5"/>
      <c r="BA923" s="15"/>
      <c r="BB923" s="15"/>
      <c r="BC923" s="15"/>
      <c r="BD923" s="15"/>
      <c r="BE923" s="15"/>
      <c r="BF923" s="15"/>
      <c r="BG923" s="15"/>
      <c r="BH923" s="15"/>
    </row>
    <row r="924" spans="2:60" ht="17.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5"/>
      <c r="BA924" s="15"/>
      <c r="BB924" s="15"/>
      <c r="BC924" s="15"/>
      <c r="BD924" s="15"/>
      <c r="BE924" s="15"/>
      <c r="BF924" s="15"/>
      <c r="BG924" s="15"/>
      <c r="BH924" s="15"/>
    </row>
    <row r="925" spans="2:60" ht="17.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5"/>
      <c r="BA925" s="15"/>
      <c r="BB925" s="15"/>
      <c r="BC925" s="15"/>
      <c r="BD925" s="15"/>
      <c r="BE925" s="15"/>
      <c r="BF925" s="15"/>
      <c r="BG925" s="15"/>
      <c r="BH925" s="15"/>
    </row>
    <row r="926" spans="2:60" ht="17.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5"/>
      <c r="BA926" s="15"/>
      <c r="BB926" s="15"/>
      <c r="BC926" s="15"/>
      <c r="BD926" s="15"/>
      <c r="BE926" s="15"/>
      <c r="BF926" s="15"/>
      <c r="BG926" s="15"/>
      <c r="BH926" s="15"/>
    </row>
    <row r="927" spans="2:60" ht="17.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5"/>
      <c r="BA927" s="15"/>
      <c r="BB927" s="15"/>
      <c r="BC927" s="15"/>
      <c r="BD927" s="15"/>
      <c r="BE927" s="15"/>
      <c r="BF927" s="15"/>
      <c r="BG927" s="15"/>
      <c r="BH927" s="15"/>
    </row>
    <row r="928" spans="2:60" ht="17.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5"/>
      <c r="BA928" s="15"/>
      <c r="BB928" s="15"/>
      <c r="BC928" s="15"/>
      <c r="BD928" s="15"/>
      <c r="BE928" s="15"/>
      <c r="BF928" s="15"/>
      <c r="BG928" s="15"/>
      <c r="BH928" s="15"/>
    </row>
    <row r="929" spans="2:60" ht="17.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5"/>
      <c r="BA929" s="15"/>
      <c r="BB929" s="15"/>
      <c r="BC929" s="15"/>
      <c r="BD929" s="15"/>
      <c r="BE929" s="15"/>
      <c r="BF929" s="15"/>
      <c r="BG929" s="15"/>
      <c r="BH929" s="15"/>
    </row>
    <row r="930" spans="2:60" ht="17.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5"/>
      <c r="BA930" s="15"/>
      <c r="BB930" s="15"/>
      <c r="BC930" s="15"/>
      <c r="BD930" s="15"/>
      <c r="BE930" s="15"/>
      <c r="BF930" s="15"/>
      <c r="BG930" s="15"/>
      <c r="BH930" s="15"/>
    </row>
    <row r="931" spans="2:60" ht="17.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5"/>
      <c r="BA931" s="15"/>
      <c r="BB931" s="15"/>
      <c r="BC931" s="15"/>
      <c r="BD931" s="15"/>
      <c r="BE931" s="15"/>
      <c r="BF931" s="15"/>
      <c r="BG931" s="15"/>
      <c r="BH931" s="15"/>
    </row>
    <row r="932" spans="2:60" ht="17.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5"/>
      <c r="BA932" s="15"/>
      <c r="BB932" s="15"/>
      <c r="BC932" s="15"/>
      <c r="BD932" s="15"/>
      <c r="BE932" s="15"/>
      <c r="BF932" s="15"/>
      <c r="BG932" s="15"/>
      <c r="BH932" s="15"/>
    </row>
    <row r="933" spans="2:60" ht="17.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5"/>
      <c r="BA933" s="15"/>
      <c r="BB933" s="15"/>
      <c r="BC933" s="15"/>
      <c r="BD933" s="15"/>
      <c r="BE933" s="15"/>
      <c r="BF933" s="15"/>
      <c r="BG933" s="15"/>
      <c r="BH933" s="15"/>
    </row>
    <row r="934" spans="2:60" ht="17.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5"/>
      <c r="BA934" s="15"/>
      <c r="BB934" s="15"/>
      <c r="BC934" s="15"/>
      <c r="BD934" s="15"/>
      <c r="BE934" s="15"/>
      <c r="BF934" s="15"/>
      <c r="BG934" s="15"/>
      <c r="BH934" s="15"/>
    </row>
    <row r="935" spans="2:60" ht="17.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5"/>
      <c r="BA935" s="15"/>
      <c r="BB935" s="15"/>
      <c r="BC935" s="15"/>
      <c r="BD935" s="15"/>
      <c r="BE935" s="15"/>
      <c r="BF935" s="15"/>
      <c r="BG935" s="15"/>
      <c r="BH935" s="15"/>
    </row>
    <row r="936" spans="2:60" ht="17.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5"/>
      <c r="BA936" s="15"/>
      <c r="BB936" s="15"/>
      <c r="BC936" s="15"/>
      <c r="BD936" s="15"/>
      <c r="BE936" s="15"/>
      <c r="BF936" s="15"/>
      <c r="BG936" s="15"/>
      <c r="BH936" s="15"/>
    </row>
    <row r="937" spans="2:60" ht="17.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5"/>
      <c r="BA937" s="15"/>
      <c r="BB937" s="15"/>
      <c r="BC937" s="15"/>
      <c r="BD937" s="15"/>
      <c r="BE937" s="15"/>
      <c r="BF937" s="15"/>
      <c r="BG937" s="15"/>
      <c r="BH937" s="15"/>
    </row>
    <row r="938" spans="2:60" ht="17.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5"/>
      <c r="BA938" s="15"/>
      <c r="BB938" s="15"/>
      <c r="BC938" s="15"/>
      <c r="BD938" s="15"/>
      <c r="BE938" s="15"/>
      <c r="BF938" s="15"/>
      <c r="BG938" s="15"/>
      <c r="BH938" s="15"/>
    </row>
    <row r="939" spans="2:60" ht="17.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5"/>
      <c r="BA939" s="15"/>
      <c r="BB939" s="15"/>
      <c r="BC939" s="15"/>
      <c r="BD939" s="15"/>
      <c r="BE939" s="15"/>
      <c r="BF939" s="15"/>
      <c r="BG939" s="15"/>
      <c r="BH939" s="15"/>
    </row>
    <row r="940" spans="2:60" ht="17.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5"/>
      <c r="BA940" s="15"/>
      <c r="BB940" s="15"/>
      <c r="BC940" s="15"/>
      <c r="BD940" s="15"/>
      <c r="BE940" s="15"/>
      <c r="BF940" s="15"/>
      <c r="BG940" s="15"/>
      <c r="BH940" s="15"/>
    </row>
    <row r="941" spans="2:60" ht="17.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5"/>
      <c r="BA941" s="15"/>
      <c r="BB941" s="15"/>
      <c r="BC941" s="15"/>
      <c r="BD941" s="15"/>
      <c r="BE941" s="15"/>
      <c r="BF941" s="15"/>
      <c r="BG941" s="15"/>
      <c r="BH941" s="15"/>
    </row>
    <row r="942" spans="2:60" ht="17.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5"/>
      <c r="BA942" s="15"/>
      <c r="BB942" s="15"/>
      <c r="BC942" s="15"/>
      <c r="BD942" s="15"/>
      <c r="BE942" s="15"/>
      <c r="BF942" s="15"/>
      <c r="BG942" s="15"/>
      <c r="BH942" s="15"/>
    </row>
    <row r="943" spans="2:60" ht="17.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5"/>
      <c r="BA943" s="15"/>
      <c r="BB943" s="15"/>
      <c r="BC943" s="15"/>
      <c r="BD943" s="15"/>
      <c r="BE943" s="15"/>
      <c r="BF943" s="15"/>
      <c r="BG943" s="15"/>
      <c r="BH943" s="15"/>
    </row>
    <row r="944" spans="2:60" ht="17.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5"/>
      <c r="BA944" s="15"/>
      <c r="BB944" s="15"/>
      <c r="BC944" s="15"/>
      <c r="BD944" s="15"/>
      <c r="BE944" s="15"/>
      <c r="BF944" s="15"/>
      <c r="BG944" s="15"/>
      <c r="BH944" s="15"/>
    </row>
    <row r="945" spans="2:60" ht="17.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5"/>
      <c r="BA945" s="15"/>
      <c r="BB945" s="15"/>
      <c r="BC945" s="15"/>
      <c r="BD945" s="15"/>
      <c r="BE945" s="15"/>
      <c r="BF945" s="15"/>
      <c r="BG945" s="15"/>
      <c r="BH945" s="15"/>
    </row>
    <row r="946" spans="2:60" ht="17.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5"/>
      <c r="BA946" s="15"/>
      <c r="BB946" s="15"/>
      <c r="BC946" s="15"/>
      <c r="BD946" s="15"/>
      <c r="BE946" s="15"/>
      <c r="BF946" s="15"/>
      <c r="BG946" s="15"/>
      <c r="BH946" s="15"/>
    </row>
    <row r="947" spans="2:60" ht="17.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5"/>
      <c r="BA947" s="15"/>
      <c r="BB947" s="15"/>
      <c r="BC947" s="15"/>
      <c r="BD947" s="15"/>
      <c r="BE947" s="15"/>
      <c r="BF947" s="15"/>
      <c r="BG947" s="15"/>
      <c r="BH947" s="15"/>
    </row>
    <row r="948" spans="2:60" ht="17.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5"/>
      <c r="BA948" s="15"/>
      <c r="BB948" s="15"/>
      <c r="BC948" s="15"/>
      <c r="BD948" s="15"/>
      <c r="BE948" s="15"/>
      <c r="BF948" s="15"/>
      <c r="BG948" s="15"/>
      <c r="BH948" s="15"/>
    </row>
    <row r="949" spans="2:60" ht="17.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5"/>
      <c r="BA949" s="15"/>
      <c r="BB949" s="15"/>
      <c r="BC949" s="15"/>
      <c r="BD949" s="15"/>
      <c r="BE949" s="15"/>
      <c r="BF949" s="15"/>
      <c r="BG949" s="15"/>
      <c r="BH949" s="15"/>
    </row>
    <row r="950" spans="2:60" ht="17.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5"/>
      <c r="BA950" s="15"/>
      <c r="BB950" s="15"/>
      <c r="BC950" s="15"/>
      <c r="BD950" s="15"/>
      <c r="BE950" s="15"/>
      <c r="BF950" s="15"/>
      <c r="BG950" s="15"/>
      <c r="BH950" s="15"/>
    </row>
    <row r="951" spans="2:60" ht="17.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5"/>
      <c r="BA951" s="15"/>
      <c r="BB951" s="15"/>
      <c r="BC951" s="15"/>
      <c r="BD951" s="15"/>
      <c r="BE951" s="15"/>
      <c r="BF951" s="15"/>
      <c r="BG951" s="15"/>
      <c r="BH951" s="15"/>
    </row>
    <row r="952" spans="2:60" ht="17.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5"/>
      <c r="BA952" s="15"/>
      <c r="BB952" s="15"/>
      <c r="BC952" s="15"/>
      <c r="BD952" s="15"/>
      <c r="BE952" s="15"/>
      <c r="BF952" s="15"/>
      <c r="BG952" s="15"/>
      <c r="BH952" s="15"/>
    </row>
    <row r="953" spans="2:60" ht="17.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5"/>
      <c r="BA953" s="15"/>
      <c r="BB953" s="15"/>
      <c r="BC953" s="15"/>
      <c r="BD953" s="15"/>
      <c r="BE953" s="15"/>
      <c r="BF953" s="15"/>
      <c r="BG953" s="15"/>
      <c r="BH953" s="15"/>
    </row>
    <row r="954" spans="2:60" ht="17.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5"/>
      <c r="BA954" s="15"/>
      <c r="BB954" s="15"/>
      <c r="BC954" s="15"/>
      <c r="BD954" s="15"/>
      <c r="BE954" s="15"/>
      <c r="BF954" s="15"/>
      <c r="BG954" s="15"/>
      <c r="BH954" s="15"/>
    </row>
    <row r="955" spans="2:60" ht="17.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5"/>
      <c r="BA955" s="15"/>
      <c r="BB955" s="15"/>
      <c r="BC955" s="15"/>
      <c r="BD955" s="15"/>
      <c r="BE955" s="15"/>
      <c r="BF955" s="15"/>
      <c r="BG955" s="15"/>
      <c r="BH955" s="15"/>
    </row>
    <row r="956" spans="2:60" ht="17.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5"/>
      <c r="BA956" s="15"/>
      <c r="BB956" s="15"/>
      <c r="BC956" s="15"/>
      <c r="BD956" s="15"/>
      <c r="BE956" s="15"/>
      <c r="BF956" s="15"/>
      <c r="BG956" s="15"/>
      <c r="BH956" s="15"/>
    </row>
    <row r="957" spans="2:60" ht="17.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5"/>
      <c r="BA957" s="15"/>
      <c r="BB957" s="15"/>
      <c r="BC957" s="15"/>
      <c r="BD957" s="15"/>
      <c r="BE957" s="15"/>
      <c r="BF957" s="15"/>
      <c r="BG957" s="15"/>
      <c r="BH957" s="15"/>
    </row>
    <row r="958" spans="2:60" ht="17.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5"/>
      <c r="BA958" s="15"/>
      <c r="BB958" s="15"/>
      <c r="BC958" s="15"/>
      <c r="BD958" s="15"/>
      <c r="BE958" s="15"/>
      <c r="BF958" s="15"/>
      <c r="BG958" s="15"/>
      <c r="BH958" s="15"/>
    </row>
    <row r="959" spans="2:60" ht="17.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5"/>
      <c r="BA959" s="15"/>
      <c r="BB959" s="15"/>
      <c r="BC959" s="15"/>
      <c r="BD959" s="15"/>
      <c r="BE959" s="15"/>
      <c r="BF959" s="15"/>
      <c r="BG959" s="15"/>
      <c r="BH959" s="15"/>
    </row>
    <row r="960" spans="2:60" ht="17.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5"/>
      <c r="BA960" s="15"/>
      <c r="BB960" s="15"/>
      <c r="BC960" s="15"/>
      <c r="BD960" s="15"/>
      <c r="BE960" s="15"/>
      <c r="BF960" s="15"/>
      <c r="BG960" s="15"/>
      <c r="BH960" s="15"/>
    </row>
    <row r="961" spans="2:60" ht="17.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5"/>
      <c r="BA961" s="15"/>
      <c r="BB961" s="15"/>
      <c r="BC961" s="15"/>
      <c r="BD961" s="15"/>
      <c r="BE961" s="15"/>
      <c r="BF961" s="15"/>
      <c r="BG961" s="15"/>
      <c r="BH961" s="15"/>
    </row>
    <row r="962" spans="2:60" ht="17.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5"/>
      <c r="BA962" s="15"/>
      <c r="BB962" s="15"/>
      <c r="BC962" s="15"/>
      <c r="BD962" s="15"/>
      <c r="BE962" s="15"/>
      <c r="BF962" s="15"/>
      <c r="BG962" s="15"/>
      <c r="BH962" s="15"/>
    </row>
    <row r="963" spans="2:60" ht="17.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5"/>
      <c r="BA963" s="15"/>
      <c r="BB963" s="15"/>
      <c r="BC963" s="15"/>
      <c r="BD963" s="15"/>
      <c r="BE963" s="15"/>
      <c r="BF963" s="15"/>
      <c r="BG963" s="15"/>
      <c r="BH963" s="15"/>
    </row>
    <row r="964" spans="2:60" ht="17.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5"/>
      <c r="BA964" s="15"/>
      <c r="BB964" s="15"/>
      <c r="BC964" s="15"/>
      <c r="BD964" s="15"/>
      <c r="BE964" s="15"/>
      <c r="BF964" s="15"/>
      <c r="BG964" s="15"/>
      <c r="BH964" s="15"/>
    </row>
    <row r="965" spans="2:60" ht="17.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5"/>
      <c r="BA965" s="15"/>
      <c r="BB965" s="15"/>
      <c r="BC965" s="15"/>
      <c r="BD965" s="15"/>
      <c r="BE965" s="15"/>
      <c r="BF965" s="15"/>
      <c r="BG965" s="15"/>
      <c r="BH965" s="15"/>
    </row>
    <row r="966" spans="2:60" ht="17.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5"/>
      <c r="BA966" s="15"/>
      <c r="BB966" s="15"/>
      <c r="BC966" s="15"/>
      <c r="BD966" s="15"/>
      <c r="BE966" s="15"/>
      <c r="BF966" s="15"/>
      <c r="BG966" s="15"/>
      <c r="BH966" s="15"/>
    </row>
    <row r="967" spans="2:60" ht="17.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5"/>
      <c r="BA967" s="15"/>
      <c r="BB967" s="15"/>
      <c r="BC967" s="15"/>
      <c r="BD967" s="15"/>
      <c r="BE967" s="15"/>
      <c r="BF967" s="15"/>
      <c r="BG967" s="15"/>
      <c r="BH967" s="15"/>
    </row>
    <row r="968" spans="2:60" ht="17.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5"/>
      <c r="BA968" s="15"/>
      <c r="BB968" s="15"/>
      <c r="BC968" s="15"/>
      <c r="BD968" s="15"/>
      <c r="BE968" s="15"/>
      <c r="BF968" s="15"/>
      <c r="BG968" s="15"/>
      <c r="BH968" s="15"/>
    </row>
    <row r="969" spans="2:60" ht="17.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5"/>
      <c r="BA969" s="15"/>
      <c r="BB969" s="15"/>
      <c r="BC969" s="15"/>
      <c r="BD969" s="15"/>
      <c r="BE969" s="15"/>
      <c r="BF969" s="15"/>
      <c r="BG969" s="15"/>
      <c r="BH969" s="15"/>
    </row>
    <row r="970" spans="2:60" ht="17.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5"/>
      <c r="BA970" s="15"/>
      <c r="BB970" s="15"/>
      <c r="BC970" s="15"/>
      <c r="BD970" s="15"/>
      <c r="BE970" s="15"/>
      <c r="BF970" s="15"/>
      <c r="BG970" s="15"/>
      <c r="BH970" s="15"/>
    </row>
    <row r="971" spans="2:60" ht="17.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5"/>
      <c r="BA971" s="15"/>
      <c r="BB971" s="15"/>
      <c r="BC971" s="15"/>
      <c r="BD971" s="15"/>
      <c r="BE971" s="15"/>
      <c r="BF971" s="15"/>
      <c r="BG971" s="15"/>
      <c r="BH971" s="15"/>
    </row>
    <row r="972" spans="2:60" ht="17.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5"/>
      <c r="BA972" s="15"/>
      <c r="BB972" s="15"/>
      <c r="BC972" s="15"/>
      <c r="BD972" s="15"/>
      <c r="BE972" s="15"/>
      <c r="BF972" s="15"/>
      <c r="BG972" s="15"/>
      <c r="BH972" s="15"/>
    </row>
    <row r="973" spans="2:60" ht="17.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2:60" ht="17.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2:60" ht="17.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2:60" ht="17.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2:51" ht="17.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2:51" ht="17.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2:51" ht="17.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2:51" ht="17.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2:51" ht="17.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2:51" ht="17.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2:51" ht="17.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2:51" ht="17.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2:51" ht="17.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2:51" ht="17.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2:51" ht="17.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2:51" ht="17.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2:51" ht="17.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2:51" ht="17.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2:51" ht="17.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2:51" ht="17.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2:51" ht="17.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2:51" ht="17.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2:51" ht="17.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2:51" ht="17.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2:51" ht="17.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2:51" ht="17.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2:51" ht="17.25">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row r="1000" spans="2:51" ht="17.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row>
    <row r="1001" spans="2:51" ht="17.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row>
    <row r="1002" spans="2:51" ht="17.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row>
    <row r="1003" spans="2:51" ht="17.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row>
    <row r="1004" spans="2:51" ht="17.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row>
    <row r="1005" spans="2:51" ht="17.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row>
    <row r="1006" spans="2:51" ht="17.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row>
    <row r="1007" spans="2:51" ht="17.25">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row>
    <row r="1008" spans="2:51" ht="17.25">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row>
    <row r="1009" spans="2:51" ht="17.25">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row>
    <row r="1010" spans="2:51" ht="17.25">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row>
    <row r="1011" spans="2:51" ht="17.25">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row>
    <row r="1012" spans="2:51" ht="17.25">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row>
    <row r="1013" spans="2:51" ht="17.25">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row>
    <row r="1014" spans="2:51" ht="17.25">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row>
    <row r="1015" spans="2:51" ht="17.25">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row>
    <row r="1016" spans="2:51" ht="17.25">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row>
    <row r="1017" spans="2:51" ht="17.25">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row>
    <row r="1018" spans="2:51" ht="17.25">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row>
    <row r="1019" spans="2:51" ht="17.25">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row>
    <row r="1020" spans="2:51" ht="17.25">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row>
    <row r="1021" spans="2:51" ht="17.25">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row>
    <row r="1022" spans="2:51" ht="17.25">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row>
    <row r="1023" spans="2:51" ht="17.25">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row>
    <row r="1024" spans="2:51" ht="17.25">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row>
    <row r="1025" spans="2:51" ht="17.25">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row>
    <row r="1026" spans="2:51" ht="17.25">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row>
    <row r="1027" spans="2:51" ht="17.25">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row>
    <row r="1028" spans="2:51" ht="17.25">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row>
    <row r="1029" spans="2:51" ht="17.25">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row>
    <row r="1030" spans="2:51" ht="17.25">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row>
    <row r="1031" spans="2:51" ht="17.25">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row>
  </sheetData>
  <mergeCells count="1">
    <mergeCell ref="C112:D112"/>
  </mergeCells>
  <phoneticPr fontId="0" type="noConversion"/>
  <pageMargins left="0.5" right="0.5" top="0.5" bottom="0.5" header="0.5" footer="0.5"/>
  <pageSetup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Retail Building</vt:lpstr>
      <vt:lpstr>Office Building</vt:lpstr>
    </vt:vector>
  </TitlesOfParts>
  <Company>www.WendtCRS.com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Wendt</dc:creator>
  <cp:lastModifiedBy>Atlanta</cp:lastModifiedBy>
  <cp:lastPrinted>2007-06-12T18:07:57Z</cp:lastPrinted>
  <dcterms:created xsi:type="dcterms:W3CDTF">2007-06-12T18:23:23Z</dcterms:created>
  <dcterms:modified xsi:type="dcterms:W3CDTF">2016-11-29T21:48:33Z</dcterms:modified>
</cp:coreProperties>
</file>